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841" documentId="13_ncr:1_{F6CB121F-512D-4AA6-A0C1-0FB36C537598}" xr6:coauthVersionLast="47" xr6:coauthVersionMax="47" xr10:uidLastSave="{099AECB3-887B-4BEF-AB08-CABC80372A5B}"/>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4" l="1"/>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L9" i="1"/>
  <c r="J9" i="1"/>
  <c r="I9" i="1"/>
  <c r="G9" i="1"/>
  <c r="B9" i="1"/>
  <c r="L10" i="1"/>
  <c r="J10" i="1"/>
  <c r="I10" i="1"/>
  <c r="G10" i="1"/>
  <c r="B10"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19" i="4"/>
  <c r="G19" i="4"/>
  <c r="I19" i="4"/>
  <c r="J19" i="4"/>
  <c r="L19" i="4"/>
  <c r="B20" i="4"/>
  <c r="G20" i="4"/>
  <c r="I20" i="4"/>
  <c r="J20" i="4"/>
  <c r="L20" i="4"/>
  <c r="B21" i="4"/>
  <c r="G21" i="4"/>
  <c r="I21" i="4"/>
  <c r="J21" i="4"/>
  <c r="L21" i="4"/>
  <c r="G2" i="3"/>
  <c r="I3" i="4"/>
  <c r="J3" i="4"/>
  <c r="I3" i="6"/>
  <c r="I4" i="6"/>
  <c r="L3" i="6"/>
  <c r="L4" i="6"/>
  <c r="L2" i="6"/>
  <c r="J4" i="6"/>
  <c r="J3" i="6"/>
  <c r="J2" i="6"/>
  <c r="I2"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<sst xmlns="http://schemas.openxmlformats.org/spreadsheetml/2006/main" count="178602" uniqueCount="39084">
  <si>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</si>
  <si>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</si>
  <si>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</si>
  <si>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</si>
  <si>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</si>
  <si>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</si>
  <si>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</si>
  <si>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</si>
  <si>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</si>
  <si>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</si>
  <si>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</si>
  <si>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</si>
  <si>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</si>
  <si>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</si>
  <si>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</si>
  <si>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</si>
  <si>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</si>
  <si>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</si>
  <si>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</si>
  <si>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</si>
  <si>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</si>
  <si>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</si>
  <si>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</si>
  <si>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</si>
  <si>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</si>
  <si>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</si>
  <si>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</si>
  <si>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</si>
  <si>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</si>
  <si>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</si>
  <si>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</si>
  <si>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</si>
  <si>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</si>
  <si>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</si>
  <si>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</si>
  <si>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</si>
  <si>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</si>
  <si>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</si>
  <si>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</si>
  <si>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</si>
  <si>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</si>
  <si>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</si>
  <si>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</si>
  <si>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</si>
  <si>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</si>
  <si>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</si>
  <si>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</si>
  <si>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</si>
  <si>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</si>
  <si>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</si>
  <si>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</si>
  <si>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</si>
  <si>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</si>
  <si>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</si>
  <si>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</si>
  <si>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</si>
  <si>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</si>
  <si>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</si>
  <si>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</si>
  <si>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</si>
  <si>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</si>
  <si>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</si>
  <si>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</si>
  <si>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</si>
  <si>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</si>
  <si>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</si>
  <si>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</si>
  <si>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</si>
  <si>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</si>
  <si>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</si>
  <si>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</si>
  <si>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</si>
  <si>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</si>
  <si>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</si>
  <si>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</si>
  <si>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</si>
  <si>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</si>
  <si>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</si>
  <si>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</si>
  <si>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</si>
  <si>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</si>
  <si>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</si>
  <si>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</si>
  <si>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</si>
  <si>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</si>
  <si>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</si>
  <si>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</si>
  <si>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</si>
  <si>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</si>
  <si>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</si>
  <si>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</si>
  <si>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</si>
  <si>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</si>
  <si>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</si>
  <si>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</si>
  <si>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</si>
  <si>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</si>
  <si>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</si>
  <si>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</si>
  <si>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</si>
  <si>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</si>
  <si>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</si>
  <si>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</si>
  <si>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</si>
  <si>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</si>
  <si>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</si>
  <si>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</si>
  <si>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</si>
  <si>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</si>
  <si>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</si>
  <si>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</si>
  <si>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</si>
  <si>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</si>
  <si>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</si>
  <si>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</si>
  <si>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</si>
  <si>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</si>
  <si>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</si>
  <si>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</si>
  <si>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</si>
  <si>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</si>
  <si>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</si>
  <si>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</si>
  <si>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</si>
  <si>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</si>
  <si>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</si>
  <si>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</si>
  <si>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</si>
  <si>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</si>
  <si>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</si>
  <si>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</si>
  <si>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</si>
  <si>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</si>
  <si>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</si>
  <si>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</si>
  <si>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</si>
  <si>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</si>
  <si>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</si>
  <si>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</si>
  <si>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</si>
  <si>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</si>
  <si>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</si>
  <si>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</si>
  <si>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</si>
  <si>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</si>
  <si>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</si>
  <si>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</si>
  <si>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</si>
  <si>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</si>
  <si>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</si>
  <si>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</si>
  <si>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</si>
  <si>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</si>
  <si>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</si>
  <si>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</si>
  <si>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</si>
  <si>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</si>
  <si>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</si>
  <si>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</si>
  <si>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</si>
  <si>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</si>
  <si>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</si>
  <si>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</si>
  <si>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</si>
  <si>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</si>
  <si>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</si>
  <si>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</si>
  <si>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</si>
  <si>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</si>
  <si>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</si>
  <si>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</si>
  <si>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</si>
  <si>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</si>
  <si>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</si>
  <si>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</si>
  <si>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</si>
  <si>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</si>
  <si>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</si>
  <si>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</si>
  <si>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</si>
  <si>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</si>
  <si>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</si>
  <si>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</si>
  <si>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</si>
  <si>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</si>
  <si>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</si>
  <si>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</si>
  <si>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</si>
  <si>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</si>
  <si>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</si>
  <si>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</si>
  <si>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</si>
  <si>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</si>
  <si>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</si>
  <si>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</si>
  <si>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</si>
  <si>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</si>
  <si>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</si>
  <si>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</si>
  <si>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</si>
  <si>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</si>
  <si>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</si>
  <si>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</si>
  <si>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</si>
  <si>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</si>
  <si>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</si>
  <si>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</si>
  <si>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</si>
  <si>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</si>
  <si>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</si>
  <si>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</si>
  <si>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</si>
  <si>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</si>
  <si>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</si>
  <si>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</si>
  <si>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</si>
  <si>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</si>
  <si>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</si>
  <si>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</si>
  <si>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</si>
  <si>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</si>
  <si>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</si>
  <si>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</si>
  <si>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</si>
  <si>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</si>
  <si>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</si>
  <si>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</si>
  <si>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</si>
  <si>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</si>
  <si>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</si>
  <si>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</si>
  <si>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</si>
  <si>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</si>
  <si>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</si>
  <si>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</si>
  <si>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</si>
  <si>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</si>
  <si>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</si>
  <si>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</si>
  <si>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</si>
  <si>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</si>
  <si>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</si>
  <si>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</si>
  <si>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</si>
  <si>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</si>
  <si>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</si>
  <si>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</si>
  <si>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</si>
  <si>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</si>
  <si>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</si>
  <si>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</si>
  <si>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</si>
  <si>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</si>
  <si>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</si>
  <si>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</si>
  <si>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</si>
  <si>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</si>
  <si>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</si>
  <si>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</si>
  <si>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</si>
  <si>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</si>
  <si>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</si>
  <si>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</si>
  <si>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</si>
  <si>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</si>
  <si>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</si>
  <si>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</si>
  <si>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</si>
  <si>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</si>
  <si>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</si>
  <si>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</si>
  <si>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</si>
  <si>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</si>
  <si>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</si>
  <si>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</si>
  <si>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</si>
  <si>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</si>
  <si>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</si>
  <si>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</si>
  <si>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</si>
  <si>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</si>
  <si>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</si>
  <si>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</si>
  <si>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</si>
  <si>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</si>
  <si>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</si>
  <si>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</si>
  <si>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</si>
  <si>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</si>
  <si>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</si>
  <si>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</si>
  <si>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</si>
  <si>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</si>
  <si>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</si>
  <si>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</si>
  <si>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</si>
  <si>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</si>
  <si>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</si>
  <si>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</si>
  <si>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</si>
  <si>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</si>
  <si>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</si>
  <si>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</si>
  <si>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</si>
  <si>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</si>
  <si>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</si>
  <si>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</si>
  <si>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</si>
  <si>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</si>
  <si>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</si>
  <si>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</si>
  <si>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</si>
  <si>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</si>
  <si>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</si>
  <si>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</si>
  <si>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</si>
  <si>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</si>
  <si>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</si>
  <si>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</si>
  <si>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</si>
  <si>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</si>
  <si>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</si>
  <si>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</si>
  <si>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</si>
  <si>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</si>
  <si>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</si>
  <si>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</si>
  <si>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</si>
  <si>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</si>
  <si>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</si>
  <si>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</si>
  <si>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</si>
  <si>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</si>
  <si>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</si>
  <si>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</si>
  <si>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</si>
  <si>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</si>
  <si>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</si>
  <si>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</si>
  <si>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</si>
  <si>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</si>
  <si>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</si>
  <si>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</si>
  <si>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</si>
  <si>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</si>
  <si>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</si>
  <si>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</si>
  <si>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</si>
  <si>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</si>
  <si>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</si>
  <si>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</si>
  <si>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</si>
  <si>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</si>
  <si>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</si>
  <si>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</si>
  <si>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</si>
  <si>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</si>
  <si>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</si>
  <si>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</si>
  <si>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</si>
  <si>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</si>
  <si>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</si>
  <si>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</si>
  <si>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</si>
  <si>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</si>
  <si>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</si>
  <si>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</si>
  <si>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</si>
  <si>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</si>
  <si>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</si>
  <si>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</si>
  <si>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</si>
  <si>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</si>
  <si>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</si>
  <si>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</si>
  <si>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</si>
  <si>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</si>
  <si>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</si>
  <si>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</si>
  <si>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</si>
  <si>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</si>
  <si>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</si>
  <si>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</si>
  <si>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</si>
  <si>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</si>
  <si>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</si>
  <si>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</si>
  <si>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</si>
  <si>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</si>
  <si>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</si>
  <si>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</si>
  <si>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</si>
  <si>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</si>
  <si>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</si>
  <si>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</si>
  <si>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</si>
  <si>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</si>
  <si>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</si>
  <si>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</si>
  <si>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</si>
  <si>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</si>
  <si>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</si>
  <si>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</si>
  <si>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</si>
  <si>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</si>
  <si>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</si>
  <si>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</si>
  <si>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</si>
  <si>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</si>
  <si>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</si>
  <si>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</si>
  <si>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</si>
  <si>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</si>
  <si>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</si>
  <si>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</si>
  <si>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</si>
  <si>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</si>
  <si>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</si>
  <si>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</si>
  <si>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</si>
  <si>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</si>
  <si>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</si>
  <si>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</si>
  <si>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</si>
  <si>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</si>
  <si>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</si>
  <si>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</si>
  <si>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</si>
  <si>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</si>
  <si>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</si>
  <si>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</si>
  <si>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</si>
  <si>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</si>
  <si>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</si>
  <si>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</si>
  <si>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</si>
  <si>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</si>
  <si>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</si>
  <si>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</si>
  <si>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</si>
  <si>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</si>
  <si>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</si>
  <si>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</si>
  <si>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</si>
  <si>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</si>
  <si>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</si>
  <si>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</si>
  <si>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</si>
  <si>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</si>
  <si>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</si>
  <si>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</si>
  <si>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</si>
  <si>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</si>
  <si>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</si>
  <si>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</si>
  <si>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</si>
  <si>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</si>
  <si>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</si>
  <si>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</si>
  <si>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</si>
  <si>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</si>
  <si>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</si>
  <si>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</si>
  <si>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</si>
  <si>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</si>
  <si>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</si>
  <si>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</si>
  <si>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</si>
  <si>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</si>
  <si>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</si>
  <si>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</si>
  <si>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</si>
  <si>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</si>
  <si>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</si>
  <si>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</si>
  <si>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</si>
  <si>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</si>
  <si>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</si>
  <si>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</si>
  <si>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</si>
  <si>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</si>
  <si>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</si>
  <si>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</si>
  <si>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</si>
  <si>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</si>
  <si>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</si>
  <si>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</si>
  <si>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</si>
  <si>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</si>
  <si>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</si>
  <si>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</si>
  <si>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</si>
  <si>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</si>
  <si>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</si>
  <si>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</si>
  <si>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</si>
  <si>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</si>
  <si>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</si>
  <si>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</si>
  <si>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</si>
  <si>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</si>
  <si>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</si>
  <si>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</si>
  <si>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</si>
  <si>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</si>
  <si>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</si>
  <si>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</si>
  <si>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</si>
  <si>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</si>
  <si>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</si>
  <si>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</si>
  <si>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</si>
  <si>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</si>
  <si>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</si>
  <si>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</si>
  <si>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</si>
  <si>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</si>
  <si>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</si>
  <si>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</si>
  <si>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</si>
  <si>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</si>
  <si>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</si>
  <si>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</si>
  <si>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</si>
  <si>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</si>
  <si>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</si>
  <si>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</si>
  <si>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</si>
  <si>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</si>
  <si>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</si>
  <si>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</si>
  <si>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</si>
  <si>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</si>
  <si>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</si>
  <si>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</si>
  <si>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</si>
  <si>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</si>
  <si>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</si>
  <si>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</si>
  <si>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</si>
  <si>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</si>
  <si>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</si>
  <si>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</si>
  <si>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</si>
  <si>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</si>
  <si>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</si>
  <si>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</si>
  <si>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</si>
  <si>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</si>
  <si>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</si>
  <si>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</si>
  <si>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</si>
  <si>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</si>
  <si>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</si>
  <si>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</si>
  <si>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</si>
  <si>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</si>
  <si>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</si>
  <si>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</si>
  <si>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</si>
  <si>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</si>
  <si>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</si>
  <si>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</si>
  <si>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</si>
  <si>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</si>
  <si>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</si>
  <si>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</si>
  <si>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</si>
  <si>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</si>
  <si>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</si>
  <si>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</si>
  <si>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</si>
  <si>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</si>
  <si>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</si>
  <si>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</si>
  <si>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</si>
  <si>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</si>
  <si>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</si>
  <si>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</si>
  <si>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</si>
  <si>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</si>
  <si>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</si>
  <si>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</si>
  <si>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</si>
  <si>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</si>
  <si>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</si>
  <si>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</si>
  <si>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</si>
  <si>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</si>
  <si>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</si>
  <si>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</si>
  <si>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</si>
  <si>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</si>
  <si>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</si>
  <si>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</si>
  <si>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</si>
  <si>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</si>
  <si>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</si>
  <si>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</si>
  <si>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</si>
  <si>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</si>
  <si>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</si>
  <si>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</si>
  <si>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</si>
  <si>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</si>
  <si>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</si>
  <si>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</si>
  <si>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</si>
  <si>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</si>
  <si>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</si>
  <si>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</si>
  <si>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</si>
  <si>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</si>
  <si>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</si>
  <si>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</si>
  <si>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</si>
  <si>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</si>
  <si>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</si>
  <si>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</si>
  <si>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</si>
  <si>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</si>
  <si>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</si>
  <si>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</si>
  <si>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</si>
  <si>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</si>
  <si>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</si>
  <si>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</si>
  <si>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</si>
  <si>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</si>
  <si>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</si>
  <si>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</si>
  <si>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</si>
  <si>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</si>
  <si>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</si>
  <si>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</si>
  <si>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</si>
  <si>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</si>
  <si>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</si>
  <si>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</si>
  <si>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</si>
  <si>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</si>
  <si>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</si>
  <si>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</si>
  <si>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</si>
  <si>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</si>
  <si>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</si>
  <si>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</si>
  <si>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</si>
  <si>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</si>
  <si>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</si>
  <si>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</si>
  <si>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</si>
  <si>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</si>
  <si>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</si>
  <si>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</si>
  <si>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</si>
  <si>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</si>
  <si>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</si>
  <si>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</si>
  <si>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</si>
  <si>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</si>
  <si>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</si>
  <si>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</si>
  <si>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</si>
  <si>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</si>
  <si>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</si>
  <si>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</si>
  <si>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</si>
  <si>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</si>
  <si>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</si>
  <si>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</si>
  <si>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</si>
  <si>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</si>
  <si>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</si>
  <si>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</si>
  <si>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</si>
  <si>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</si>
  <si>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</si>
  <si>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</si>
  <si>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</si>
  <si>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</si>
  <si>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</si>
  <si>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</si>
  <si>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</si>
  <si>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</si>
  <si>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</si>
  <si>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</si>
  <si>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</si>
  <si>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</si>
  <si>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</si>
  <si>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</si>
  <si>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</si>
  <si>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</si>
  <si>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</si>
  <si>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</si>
  <si>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</si>
  <si>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</si>
  <si>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</si>
  <si>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</si>
  <si>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</si>
  <si>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</si>
  <si>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</si>
  <si>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</si>
  <si>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</si>
  <si>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</si>
  <si>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</si>
  <si>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</si>
  <si>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</si>
  <si>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</si>
  <si>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</si>
  <si>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</si>
  <si>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</si>
  <si>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</si>
  <si>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</si>
  <si>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</si>
  <si>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</si>
  <si>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</si>
  <si>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</si>
  <si>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</si>
  <si>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</si>
  <si>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</si>
  <si>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</si>
  <si>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</si>
  <si>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</si>
  <si>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</si>
  <si>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</si>
  <si>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</si>
  <si>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</si>
  <si>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</si>
  <si>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</si>
  <si>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</si>
  <si>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</si>
  <si>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</si>
  <si>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</si>
  <si>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</si>
  <si>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</si>
  <si>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</si>
  <si>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</si>
  <si>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</si>
  <si>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</si>
  <si>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</si>
  <si>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</si>
  <si>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</si>
  <si>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</si>
  <si>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</si>
  <si>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</si>
  <si>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</si>
  <si>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</si>
  <si>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</si>
  <si>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</si>
  <si>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</si>
  <si>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</si>
  <si>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</si>
  <si>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</si>
  <si>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</si>
  <si>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</si>
  <si>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</si>
  <si>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</si>
  <si>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</si>
  <si>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</si>
  <si>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</si>
  <si>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</si>
  <si>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</si>
  <si>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</si>
  <si>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</si>
  <si>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</si>
  <si>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</si>
  <si>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</si>
  <si>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</si>
  <si>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</si>
  <si>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</si>
  <si>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</si>
  <si>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</si>
  <si>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</si>
  <si>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</si>
  <si>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</si>
  <si>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</si>
  <si>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</si>
  <si>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</si>
  <si>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</si>
  <si>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</si>
  <si>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</si>
  <si>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</si>
  <si>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</si>
  <si>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</si>
  <si>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</si>
  <si>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</si>
  <si>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</si>
  <si>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</si>
  <si>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</si>
  <si>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</si>
  <si>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</si>
  <si>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</si>
  <si>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</si>
  <si>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</si>
  <si>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</si>
  <si>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</si>
  <si>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</si>
  <si>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</si>
  <si>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</si>
  <si>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</si>
  <si>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</si>
  <si>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</si>
  <si>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</si>
  <si>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</si>
  <si>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</si>
  <si>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</si>
  <si>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</si>
  <si>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</si>
  <si>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</si>
  <si>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</si>
  <si>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</si>
  <si>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</si>
  <si>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</si>
  <si>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</si>
  <si>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</si>
  <si>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</si>
  <si>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</si>
  <si>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</si>
  <si>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</si>
  <si>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</si>
  <si>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</si>
  <si>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</si>
  <si>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</si>
  <si>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</si>
  <si>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</si>
  <si>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</si>
  <si>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</si>
  <si>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</si>
  <si>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</si>
  <si>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</si>
  <si>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</si>
  <si>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</si>
  <si>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</si>
  <si>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</si>
  <si>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</si>
  <si>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</si>
  <si>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</si>
  <si>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</si>
  <si>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</si>
  <si>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</si>
  <si>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</si>
  <si>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</si>
  <si>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</si>
  <si>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</si>
  <si>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</si>
  <si>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</si>
  <si>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</si>
  <si>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</si>
  <si>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</si>
  <si>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</si>
  <si>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</si>
  <si>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</si>
  <si>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</si>
  <si>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</si>
  <si>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</si>
  <si>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</si>
  <si>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</si>
  <si>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</si>
  <si>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</si>
  <si>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</si>
  <si>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</si>
  <si>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</si>
  <si>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</si>
  <si>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</si>
  <si>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</si>
  <si>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</si>
  <si>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</si>
  <si>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</si>
  <si>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</si>
  <si>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</si>
  <si>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</si>
  <si>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</si>
  <si>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</si>
  <si>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</si>
  <si>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</si>
  <si>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</si>
  <si>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</si>
  <si>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</si>
  <si>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</si>
  <si>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</si>
  <si>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</si>
  <si>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</si>
  <si>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</si>
  <si>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</si>
  <si>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</si>
  <si>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</si>
  <si>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</si>
  <si>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</si>
  <si>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</si>
  <si>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</si>
  <si>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</si>
  <si>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</si>
  <si>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</si>
  <si>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</si>
  <si>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</si>
  <si>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</si>
  <si>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</si>
  <si>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</si>
  <si>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</si>
  <si>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</si>
  <si>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</si>
  <si>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</si>
  <si>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</si>
  <si>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</si>
  <si>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</si>
  <si>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</si>
  <si>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</si>
  <si>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</si>
  <si>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</si>
  <si>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</si>
  <si>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</si>
  <si>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</si>
  <si>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</si>
  <si>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</si>
  <si>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</si>
  <si>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</si>
  <si>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</si>
  <si>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</si>
  <si>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</si>
  <si>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</si>
  <si>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</si>
  <si>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</si>
  <si>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</si>
  <si>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</si>
  <si>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</si>
  <si>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</si>
  <si>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</si>
  <si>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</si>
  <si>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</si>
  <si>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</si>
  <si>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</si>
  <si>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</si>
  <si>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</si>
  <si>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</si>
  <si>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</si>
  <si>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</si>
  <si>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</si>
  <si>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</si>
  <si>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</si>
  <si>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</si>
  <si>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</si>
  <si>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</si>
  <si>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</si>
  <si>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</si>
  <si>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</si>
  <si>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</si>
  <si>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</si>
  <si>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</si>
  <si>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</si>
  <si>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</si>
  <si>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</si>
  <si>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</si>
  <si>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</si>
  <si>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</si>
  <si>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</si>
  <si>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</si>
  <si>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</si>
  <si>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</si>
  <si>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</si>
  <si>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</si>
  <si>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</si>
  <si>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</si>
  <si>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</si>
  <si>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</si>
  <si>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</si>
  <si>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</si>
  <si>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</si>
  <si>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</si>
  <si>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</si>
  <si>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</si>
  <si>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</si>
  <si>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</si>
  <si>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</si>
  <si>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</si>
  <si>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</si>
  <si>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</si>
  <si>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</si>
  <si>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</si>
  <si>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</si>
  <si>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</si>
  <si>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</si>
  <si>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</si>
  <si>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</si>
  <si>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</si>
  <si>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</si>
  <si>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</si>
  <si>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</si>
  <si>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</si>
  <si>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</si>
  <si>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</si>
  <si>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</si>
  <si>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</si>
  <si>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</si>
  <si>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</si>
  <si>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</si>
  <si>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</si>
  <si>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</si>
  <si>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</si>
  <si>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</si>
  <si>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</si>
  <si>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</si>
  <si>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</si>
  <si>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</si>
  <si>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</si>
  <si>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</si>
  <si>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</si>
  <si>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</si>
  <si>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</si>
  <si>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</si>
  <si>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</si>
  <si>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</si>
  <si>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</si>
  <si>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</si>
  <si>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</si>
  <si>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</si>
  <si>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</si>
  <si>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</si>
  <si>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</si>
  <si>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</si>
  <si>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</si>
  <si>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</si>
  <si>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</si>
  <si>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</si>
  <si>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</si>
  <si>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</si>
  <si>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</si>
  <si>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</si>
  <si>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</si>
  <si>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</si>
  <si>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</si>
  <si>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</si>
  <si>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</si>
  <si>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</si>
  <si>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</si>
  <si>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</si>
  <si>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</si>
  <si>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</si>
  <si>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</si>
  <si>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</si>
  <si>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</si>
  <si>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</si>
  <si>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</si>
  <si>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</si>
  <si>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</si>
  <si>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</si>
  <si>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</si>
  <si>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</si>
  <si>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</si>
  <si>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</si>
  <si>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</si>
  <si>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</si>
  <si>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</si>
  <si>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</si>
  <si>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</si>
  <si>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</si>
  <si>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</si>
  <si>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</si>
  <si>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</si>
  <si>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</si>
  <si>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</si>
  <si>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</si>
  <si>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</si>
  <si>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</si>
  <si>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</si>
  <si>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</si>
  <si>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</si>
  <si>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</si>
  <si>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</si>
  <si>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</si>
  <si>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</si>
  <si>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</si>
  <si>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</si>
  <si>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</si>
  <si>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</si>
  <si>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</si>
  <si>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</si>
  <si>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</si>
  <si>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</si>
  <si>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</si>
  <si>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</si>
  <si>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</si>
  <si>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</si>
  <si>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</si>
  <si>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</si>
  <si>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</si>
  <si>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</si>
  <si>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</si>
  <si>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</si>
  <si>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</si>
  <si>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</si>
  <si>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</si>
  <si>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</si>
  <si>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</si>
  <si>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</si>
  <si>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</si>
  <si>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</si>
  <si>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</si>
  <si>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</si>
  <si>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</si>
  <si>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</si>
  <si>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</si>
  <si>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</si>
  <si>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</si>
  <si>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</si>
  <si>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</si>
  <si>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</si>
  <si>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</si>
  <si>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</si>
  <si>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</si>
  <si>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</si>
  <si>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</si>
  <si>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</si>
  <si>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</si>
  <si>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</si>
  <si>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</si>
  <si>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</si>
  <si>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</si>
  <si>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</si>
  <si>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</si>
  <si>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</si>
  <si>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</si>
  <si>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</si>
  <si>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</si>
  <si>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</si>
  <si>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</si>
  <si>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</si>
  <si>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</si>
  <si>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</si>
  <si>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</si>
  <si>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</si>
  <si>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</si>
  <si>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</si>
  <si>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</si>
  <si>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</si>
  <si>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</si>
  <si>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</si>
  <si>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</si>
  <si>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</si>
  <si>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</si>
  <si>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</si>
  <si>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</si>
  <si>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</si>
  <si>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</si>
  <si>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</si>
  <si>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</si>
  <si>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</si>
  <si>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</si>
  <si>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</si>
  <si>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</si>
  <si>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</si>
  <si>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</si>
  <si>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</si>
  <si>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</si>
  <si>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</si>
  <si>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</si>
  <si>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</si>
  <si>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</si>
  <si>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</si>
  <si>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</si>
  <si>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</si>
  <si>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</si>
  <si>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</si>
  <si>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</si>
  <si>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</si>
  <si>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</si>
  <si>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</si>
  <si>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</si>
  <si>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</si>
  <si>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</si>
  <si>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</si>
  <si>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</si>
  <si>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</si>
  <si>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</si>
  <si>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</si>
  <si>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</si>
  <si>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</si>
  <si>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</si>
  <si>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</si>
  <si>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</si>
  <si>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</si>
  <si>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</si>
  <si>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</si>
  <si>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</si>
  <si>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</si>
  <si>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</si>
  <si>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</si>
  <si>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</si>
  <si>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</si>
  <si>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</si>
  <si>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</si>
  <si>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</si>
  <si>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</si>
  <si>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</si>
  <si>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</si>
  <si>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</si>
  <si>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</si>
  <si>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</si>
  <si>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</si>
  <si>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</si>
  <si>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</si>
  <si>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</si>
  <si>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</si>
  <si>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</si>
  <si>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</si>
  <si>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</si>
  <si>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</si>
  <si>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</si>
  <si>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</si>
  <si>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</si>
  <si>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</si>
  <si>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</si>
  <si>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</si>
  <si>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</si>
  <si>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</si>
  <si>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</si>
  <si>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</si>
  <si>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</si>
  <si>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</si>
  <si>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</si>
  <si>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</si>
  <si>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</si>
  <si>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</si>
  <si>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</si>
  <si>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</si>
  <si>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</si>
  <si>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</si>
  <si>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</si>
  <si>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</si>
  <si>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</si>
  <si>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</si>
  <si>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</si>
  <si>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</si>
  <si>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</si>
  <si>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</si>
  <si>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</si>
  <si>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</si>
  <si>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</si>
  <si>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</si>
  <si>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</si>
  <si>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</si>
  <si>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</si>
  <si>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</si>
  <si>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</si>
  <si>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</si>
  <si>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</si>
  <si>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</si>
  <si>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</si>
  <si>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</si>
  <si>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</si>
  <si>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</si>
  <si>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</si>
  <si>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</si>
  <si>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</si>
  <si>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</si>
  <si>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</si>
  <si>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</si>
  <si>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</si>
  <si>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</si>
  <si>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</si>
  <si>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</si>
  <si>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</si>
  <si>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</si>
  <si>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</si>
  <si>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</si>
  <si>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</si>
  <si>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</si>
  <si>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</si>
  <si>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</si>
  <si>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</si>
  <si>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</si>
  <si>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</si>
  <si>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</si>
  <si>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</si>
  <si>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</si>
  <si>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</si>
  <si>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</si>
  <si>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</si>
  <si>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</si>
  <si>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</si>
  <si>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</si>
  <si>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</si>
  <si>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</si>
  <si>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</si>
  <si>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</si>
  <si>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</si>
  <si>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</si>
  <si>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</si>
  <si>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</si>
  <si>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</si>
  <si>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</si>
  <si>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</si>
  <si>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</si>
  <si>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</si>
  <si>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</si>
  <si>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</si>
  <si>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</si>
  <si>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</si>
  <si>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</si>
  <si>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</si>
  <si>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</si>
  <si>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</si>
  <si>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</si>
  <si>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</si>
  <si>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</si>
  <si>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</si>
  <si>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</si>
  <si>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</si>
  <si>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</si>
  <si>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</si>
  <si>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</si>
  <si>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</si>
  <si>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</si>
  <si>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</si>
  <si>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</si>
  <si>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</si>
  <si>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</si>
  <si>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</si>
  <si>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</si>
  <si>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</si>
  <si>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</si>
  <si>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</si>
  <si>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</si>
  <si>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</si>
  <si>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</si>
  <si>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</si>
  <si>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</si>
  <si>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</si>
  <si>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</si>
  <si>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</si>
  <si>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</si>
  <si>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</si>
  <si>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</si>
  <si>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</si>
  <si>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</si>
  <si>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</si>
  <si>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</si>
  <si>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</si>
  <si>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</si>
  <si>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</si>
  <si>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</si>
  <si>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</si>
  <si>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</si>
  <si>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</si>
  <si>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</si>
  <si>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</si>
  <si>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</si>
  <si>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</si>
  <si>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</si>
  <si>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</si>
  <si>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</si>
  <si>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</si>
  <si>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</si>
  <si>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</si>
  <si>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</si>
  <si>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</si>
  <si>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</si>
  <si>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</si>
  <si>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</si>
  <si>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</si>
  <si>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</si>
  <si>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</si>
  <si>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</si>
  <si>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</si>
  <si>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</si>
  <si>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</si>
  <si>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</si>
  <si>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</si>
  <si>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</si>
  <si>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</si>
  <si>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</si>
  <si>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</si>
  <si>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</si>
  <si>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</si>
  <si>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</si>
  <si>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</si>
  <si>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</si>
  <si>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</si>
  <si>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</si>
  <si>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</si>
  <si>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</si>
  <si>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</si>
  <si>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</si>
  <si>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</si>
  <si>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</si>
  <si>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</si>
  <si>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</si>
  <si>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</si>
  <si>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</si>
  <si>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</si>
  <si>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</si>
  <si>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</si>
  <si>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</si>
  <si>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</si>
  <si>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</si>
  <si>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</si>
  <si>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</si>
  <si>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</si>
  <si>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</si>
  <si>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</si>
  <si>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</si>
  <si>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</si>
  <si>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</si>
  <si>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</si>
  <si>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</si>
  <si>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</si>
  <si>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</si>
  <si>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</si>
  <si>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</si>
  <si>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</si>
  <si>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</si>
  <si>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</si>
  <si>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</si>
  <si>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</si>
  <si>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</si>
  <si>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</si>
  <si>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</si>
  <si>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</si>
  <si>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</si>
  <si>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</si>
  <si>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</si>
  <si>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</si>
  <si>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</si>
  <si>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</si>
  <si>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</si>
  <si>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</si>
  <si>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</si>
  <si>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</si>
  <si>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</si>
  <si>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</si>
  <si>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</si>
  <si>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</si>
  <si>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</si>
  <si>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</si>
  <si>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</si>
  <si>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</si>
  <si>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</si>
  <si>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</si>
  <si>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</si>
  <si>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</si>
  <si>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</si>
  <si>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</si>
  <si>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</si>
  <si>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</si>
  <si>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</si>
  <si>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</si>
  <si>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</si>
  <si>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</si>
  <si>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</si>
  <si>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</si>
  <si>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</si>
  <si>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</si>
  <si>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</si>
  <si>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</si>
  <si>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</si>
  <si>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</si>
  <si>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</si>
  <si>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</si>
  <si>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</si>
  <si>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</si>
  <si>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</si>
  <si>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</si>
  <si>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</si>
  <si>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</si>
  <si>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</si>
  <si>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</si>
  <si>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</si>
  <si>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</si>
  <si>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</si>
  <si>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</si>
  <si>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</si>
  <si>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</si>
  <si>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</si>
  <si>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</si>
  <si>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</si>
  <si>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</si>
  <si>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</si>
  <si>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</si>
  <si>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</si>
  <si>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</si>
  <si>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</si>
  <si>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</si>
  <si>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</si>
  <si>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</si>
  <si>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</si>
  <si>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</si>
  <si>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</si>
  <si>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</si>
  <si>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</si>
  <si>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</si>
  <si>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</si>
  <si>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</si>
  <si>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</si>
  <si>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</si>
  <si>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</si>
  <si>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</si>
  <si>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</si>
  <si>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</si>
  <si>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</si>
  <si>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</si>
  <si>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</si>
  <si>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</si>
  <si>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</si>
  <si>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</si>
  <si>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</si>
  <si>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</si>
  <si>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</si>
  <si>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</si>
  <si>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</si>
  <si>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</si>
  <si>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</si>
  <si>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</si>
  <si>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</si>
  <si>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</si>
  <si>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</si>
  <si>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</si>
  <si>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</si>
  <si>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</si>
  <si>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</si>
  <si>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</si>
  <si>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</si>
  <si>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</si>
  <si>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</si>
  <si>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</si>
  <si>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</si>
  <si>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</si>
  <si>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</si>
  <si>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</si>
  <si>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</si>
  <si>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</si>
  <si>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</si>
  <si>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</si>
  <si>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</si>
  <si>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</si>
  <si>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</si>
  <si>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</si>
  <si>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</si>
  <si>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</si>
  <si>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</si>
  <si>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</si>
  <si>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</si>
  <si>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</si>
  <si>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</si>
  <si>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</si>
  <si>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</si>
  <si>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</si>
  <si>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</si>
  <si>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</si>
  <si>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</si>
  <si>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</si>
  <si>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</si>
  <si>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</si>
  <si>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</si>
  <si>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</si>
  <si>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</si>
  <si>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</si>
  <si>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</si>
  <si>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</si>
  <si>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</si>
  <si>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</si>
  <si>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</si>
  <si>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</si>
  <si>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</si>
  <si>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</si>
  <si>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</si>
  <si>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</si>
  <si>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</si>
  <si>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</si>
  <si>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</si>
  <si>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</si>
  <si>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</si>
  <si>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</si>
  <si>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</si>
  <si>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</si>
  <si>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</si>
  <si>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</si>
  <si>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</si>
  <si>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</si>
  <si>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</si>
  <si>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</si>
  <si>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</si>
  <si>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</si>
  <si>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</si>
  <si>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</si>
  <si>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</si>
  <si>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</si>
  <si>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</si>
  <si>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</si>
  <si>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</si>
  <si>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</si>
  <si>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</si>
  <si>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</si>
  <si>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</si>
  <si>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</si>
  <si>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</si>
  <si>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</si>
  <si>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</si>
  <si>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</si>
  <si>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</si>
  <si>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</si>
  <si>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</si>
  <si>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</si>
  <si>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</si>
  <si>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</si>
  <si>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</si>
  <si>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</si>
  <si>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</si>
  <si>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</si>
  <si>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</si>
  <si>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</si>
  <si>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</si>
  <si>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</si>
  <si>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</si>
  <si>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</si>
  <si>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</si>
  <si>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</si>
  <si>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</si>
  <si>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</si>
  <si>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</si>
  <si>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</si>
  <si>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</si>
  <si>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</si>
  <si>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</si>
  <si>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</si>
  <si>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</si>
  <si>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</si>
  <si>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</si>
  <si>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</si>
  <si>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</si>
  <si>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</si>
  <si>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</si>
  <si>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</si>
  <si>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</si>
  <si>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</si>
  <si>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</si>
  <si>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</si>
  <si>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</si>
  <si>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</si>
  <si>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</si>
  <si>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</si>
  <si>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</si>
  <si>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</si>
  <si>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</si>
  <si>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</si>
  <si>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</si>
  <si>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</si>
  <si>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</si>
  <si>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</si>
  <si>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</si>
  <si>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</si>
  <si>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</si>
  <si>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</si>
  <si>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</si>
  <si>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</si>
  <si>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</si>
  <si>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</si>
  <si>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</si>
  <si>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</si>
  <si>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</si>
  <si>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</si>
  <si>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</si>
  <si>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</si>
  <si>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</si>
  <si>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</si>
  <si>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</si>
  <si>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</si>
  <si>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</si>
  <si>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</si>
  <si>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</si>
  <si>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</si>
  <si>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</si>
  <si>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</si>
  <si>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</si>
  <si>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</si>
  <si>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</si>
  <si>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</si>
  <si>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</si>
  <si>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</si>
  <si>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</si>
  <si>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</si>
  <si>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</si>
  <si>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</si>
  <si>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</si>
  <si>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</si>
  <si>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</si>
  <si>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</si>
  <si>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</si>
  <si>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</si>
  <si>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</si>
  <si>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</si>
  <si>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</si>
  <si>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</si>
  <si>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</si>
  <si>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</si>
  <si>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</si>
  <si>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</si>
  <si>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</si>
  <si>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</si>
  <si>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</si>
  <si>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</si>
  <si>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</si>
  <si>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</si>
  <si>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</si>
  <si>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</si>
  <si>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</si>
  <si>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</si>
  <si>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</si>
  <si>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</si>
  <si>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</si>
  <si>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</si>
  <si>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</si>
  <si>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</si>
  <si>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</si>
  <si>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</si>
  <si>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</si>
  <si>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</si>
  <si>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</si>
  <si>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</si>
  <si>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</si>
  <si>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</si>
  <si>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</si>
  <si>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</si>
  <si>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</si>
  <si>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</si>
  <si>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</si>
  <si>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</si>
  <si>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</si>
  <si>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</si>
  <si>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</si>
  <si>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</si>
  <si>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</si>
  <si>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</si>
  <si>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</si>
  <si>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</si>
  <si>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</si>
  <si>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</si>
  <si>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</si>
  <si>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</si>
  <si>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</si>
  <si>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</si>
  <si>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</si>
  <si>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</si>
  <si>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</si>
  <si>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</si>
  <si>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</si>
  <si>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</si>
  <si>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</si>
  <si>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</si>
  <si>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</si>
  <si>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</si>
  <si>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</si>
  <si>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</si>
  <si>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</si>
  <si>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</si>
  <si>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</si>
  <si>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</si>
  <si>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</si>
  <si>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</si>
  <si>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</si>
  <si>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</si>
  <si>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</si>
  <si>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</si>
  <si>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</si>
  <si>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</si>
  <si>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</si>
  <si>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</si>
  <si>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</si>
  <si>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</si>
  <si>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</si>
  <si>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</si>
  <si>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</si>
  <si>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</si>
  <si>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</si>
  <si>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</si>
  <si>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</si>
  <si>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</si>
  <si>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</si>
  <si>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</si>
  <si>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</si>
  <si>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</si>
  <si>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</si>
  <si>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</si>
  <si>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</si>
  <si>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</si>
  <si>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</si>
  <si>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</si>
  <si>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</si>
  <si>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</si>
  <si>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</si>
  <si>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</si>
  <si>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</si>
  <si>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</si>
  <si>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</si>
  <si>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</si>
  <si>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</si>
  <si>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</si>
  <si>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</si>
  <si>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</si>
  <si>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</si>
  <si>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</si>
  <si>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</si>
  <si>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</si>
  <si>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</si>
  <si>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</si>
  <si>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</si>
  <si>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</si>
  <si>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</si>
  <si>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</si>
  <si>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</si>
  <si>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</si>
  <si>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</si>
  <si>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</si>
  <si>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</si>
  <si>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</si>
  <si>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</si>
  <si>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</si>
  <si>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</si>
  <si>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</si>
  <si>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</si>
  <si>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</si>
  <si>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</si>
  <si>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</si>
  <si>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</si>
  <si>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</si>
  <si>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</si>
  <si>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</si>
  <si>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</si>
  <si>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</si>
  <si>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</si>
  <si>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</si>
  <si>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</si>
  <si>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</si>
  <si>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</si>
  <si>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</si>
  <si>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</si>
  <si>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</si>
  <si>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</si>
  <si>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</si>
  <si>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</si>
  <si>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</si>
  <si>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</si>
  <si>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</si>
  <si>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</si>
  <si>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</si>
  <si>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</si>
  <si>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</si>
  <si>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</si>
  <si>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</si>
  <si>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</si>
  <si>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</si>
  <si>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</si>
  <si>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</si>
  <si>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</si>
  <si>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</si>
  <si>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</si>
  <si>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</si>
  <si>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</si>
  <si>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</si>
  <si>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</si>
  <si>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</si>
  <si>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</si>
  <si>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</si>
  <si>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</si>
  <si>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</si>
  <si>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</si>
  <si>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</si>
  <si>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</si>
  <si>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</si>
  <si>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</si>
  <si>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</si>
  <si>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</si>
  <si>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</si>
  <si>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</si>
  <si>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</si>
  <si>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</si>
  <si>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</si>
  <si>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</si>
  <si>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</si>
  <si>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</si>
  <si>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</si>
  <si>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</si>
  <si>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</si>
  <si>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</si>
  <si>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</si>
  <si>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</si>
  <si>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</si>
  <si>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</si>
  <si>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</si>
  <si>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</si>
  <si>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</si>
  <si>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</si>
  <si>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</si>
  <si>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</si>
  <si>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</si>
  <si>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</si>
  <si>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</si>
  <si>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</si>
  <si>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</si>
  <si>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</si>
  <si>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</si>
  <si>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</si>
  <si>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</si>
  <si>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</si>
  <si>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</si>
  <si>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</si>
  <si>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</si>
  <si>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</si>
  <si>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</si>
  <si>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</si>
  <si>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</si>
  <si>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</si>
  <si>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</si>
  <si>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</si>
  <si>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</si>
  <si>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</si>
  <si>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</si>
  <si>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</si>
  <si>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</si>
  <si>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</si>
  <si>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</si>
  <si>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</si>
  <si>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</si>
  <si>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</si>
  <si>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</si>
  <si>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</si>
  <si>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</si>
  <si>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</si>
  <si>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</si>
  <si>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</si>
  <si>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</si>
  <si>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</si>
  <si>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</si>
  <si>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</si>
  <si>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</si>
  <si>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</si>
  <si>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</si>
  <si>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</si>
  <si>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</si>
  <si>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</si>
  <si>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</si>
  <si>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</si>
  <si>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</si>
  <si>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</si>
  <si>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</si>
  <si>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</si>
  <si>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</si>
  <si>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</si>
  <si>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</si>
  <si>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</si>
  <si>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</si>
  <si>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</si>
  <si>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</si>
  <si>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</si>
  <si>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</si>
  <si>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</si>
  <si>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</si>
  <si>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</si>
  <si>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</si>
  <si>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</si>
  <si>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</si>
  <si>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</si>
  <si>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</si>
  <si>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</si>
  <si>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</si>
  <si>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</si>
  <si>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</si>
  <si>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</si>
  <si>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</si>
  <si>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</si>
  <si>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</si>
  <si>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</si>
  <si>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</si>
  <si>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</si>
  <si>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</si>
  <si>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</si>
  <si>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</si>
  <si>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</si>
  <si>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</si>
  <si>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</si>
  <si>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</si>
  <si>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</si>
  <si>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</si>
  <si>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</si>
  <si>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</si>
  <si>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</si>
  <si>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</si>
  <si>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</si>
  <si>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</si>
  <si>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</si>
  <si>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</si>
  <si>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</si>
  <si>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</si>
  <si>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</si>
  <si>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</si>
  <si>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</si>
  <si>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</si>
  <si>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</si>
  <si>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</si>
  <si>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</si>
  <si>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</si>
  <si>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</si>
  <si>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</si>
  <si>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</si>
  <si>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</si>
  <si>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</si>
  <si>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</si>
  <si>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</si>
  <si>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</si>
  <si>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</si>
  <si>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</si>
  <si>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</si>
  <si>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</si>
  <si>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</si>
  <si>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</si>
  <si>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</si>
  <si>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</si>
  <si>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</si>
  <si>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</si>
  <si>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</si>
  <si>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</si>
  <si>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</si>
  <si>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</si>
  <si>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</si>
  <si>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</si>
  <si>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</si>
  <si>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</si>
  <si>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</si>
  <si>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</si>
  <si>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</si>
  <si>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</si>
  <si>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</si>
  <si>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</si>
  <si>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</si>
  <si>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</si>
  <si>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</si>
  <si>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</si>
  <si>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</si>
  <si>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</si>
  <si>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</si>
  <si>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</si>
  <si>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</si>
  <si>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</si>
  <si>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</si>
  <si>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</si>
  <si>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</si>
  <si>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</si>
  <si>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</si>
  <si>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</si>
  <si>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</si>
  <si>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</si>
  <si>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</si>
  <si>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</si>
  <si>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</si>
  <si>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</si>
  <si>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</si>
  <si>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</si>
  <si>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</si>
  <si>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</si>
  <si>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</si>
  <si>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</si>
  <si>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</si>
  <si>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</si>
  <si>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</si>
  <si>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</si>
  <si>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</si>
  <si>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</si>
  <si>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</si>
  <si>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</si>
  <si>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</si>
  <si>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</si>
  <si>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</si>
  <si>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</si>
  <si>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</si>
  <si>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</si>
  <si>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</si>
  <si>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</si>
  <si>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</si>
  <si>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</si>
  <si>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</si>
  <si>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</si>
  <si>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</si>
  <si>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</si>
  <si>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</si>
  <si>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</si>
  <si>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</si>
  <si>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</si>
  <si>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</si>
  <si>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</si>
  <si>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</si>
  <si>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</si>
  <si>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</si>
  <si>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</si>
  <si>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</si>
  <si>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</si>
  <si>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</si>
  <si>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</si>
  <si>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</si>
  <si>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</si>
  <si>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</si>
  <si>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</si>
  <si>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</si>
  <si>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</si>
  <si>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</si>
  <si>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</si>
  <si>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</si>
  <si>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</si>
  <si>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</si>
  <si>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</si>
  <si>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</si>
  <si>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</si>
  <si>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</si>
  <si>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</si>
  <si>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</si>
  <si>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</si>
  <si>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</si>
  <si>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</si>
  <si>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</si>
  <si>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</si>
  <si>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</si>
  <si>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</si>
  <si>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</si>
  <si>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</si>
  <si>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</si>
  <si>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</si>
  <si>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</si>
  <si>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</si>
  <si>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</si>
  <si>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</si>
  <si>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</si>
  <si>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</si>
  <si>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</si>
  <si>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</si>
  <si>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</si>
  <si>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</si>
  <si>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</si>
  <si>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</si>
  <si>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</si>
  <si>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</si>
  <si>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</si>
  <si>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</si>
  <si>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</si>
  <si>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</si>
  <si>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</si>
  <si>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</si>
  <si>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</si>
  <si>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</si>
  <si>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</si>
  <si>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</si>
  <si>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</si>
  <si>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</si>
  <si>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</si>
  <si>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</si>
  <si>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</si>
  <si>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</si>
  <si>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</si>
  <si>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</si>
  <si>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</si>
  <si>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</si>
  <si>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</si>
  <si>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</si>
  <si>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</si>
  <si>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</si>
  <si>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</si>
  <si>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</si>
  <si>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</si>
  <si>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</si>
  <si>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</si>
  <si>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</si>
  <si>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</si>
  <si>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</si>
  <si>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</si>
  <si>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</si>
  <si>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</si>
  <si>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</si>
  <si>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</si>
  <si>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</si>
  <si>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</si>
  <si>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</si>
  <si>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</si>
  <si>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</si>
  <si>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</si>
  <si>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</si>
  <si>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</si>
  <si>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</si>
  <si>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</si>
  <si>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</si>
  <si>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</si>
  <si>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</si>
  <si>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</si>
  <si>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</si>
  <si>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</si>
  <si>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</si>
  <si>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</si>
  <si>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</si>
  <si>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</si>
  <si>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</si>
  <si>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</si>
  <si>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</si>
  <si>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</si>
  <si>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</si>
  <si>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</si>
  <si>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</si>
  <si>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</si>
  <si>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</si>
  <si>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</si>
  <si>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</si>
  <si>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</si>
  <si>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</si>
  <si>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</si>
  <si>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</si>
  <si>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</si>
  <si>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</si>
  <si>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</si>
  <si>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</si>
  <si>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</si>
  <si>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</si>
  <si>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</si>
  <si>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</si>
  <si>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</si>
  <si>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</si>
  <si>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</si>
  <si>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</si>
  <si>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</si>
  <si>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</si>
  <si>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</si>
  <si>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</si>
  <si>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</si>
  <si>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</si>
  <si>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</si>
  <si>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</si>
  <si>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</si>
  <si>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</si>
  <si>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</si>
  <si>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</si>
  <si>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</si>
  <si>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</si>
  <si>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</si>
  <si>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</si>
  <si>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</si>
  <si>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</si>
  <si>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</si>
  <si>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</si>
  <si>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</si>
  <si>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</si>
  <si>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</si>
  <si>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</si>
  <si>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</si>
  <si>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</si>
  <si>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</si>
  <si>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</si>
  <si>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</si>
  <si>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</si>
  <si>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</si>
  <si>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</si>
  <si>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</si>
  <si>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</si>
  <si>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</si>
  <si>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</si>
  <si>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</si>
  <si>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</si>
  <si>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</si>
  <si>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</si>
  <si>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</si>
  <si>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</si>
  <si>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</si>
  <si>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</si>
  <si>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</si>
  <si>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</si>
  <si>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</si>
  <si>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</si>
  <si>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</si>
  <si>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</si>
  <si>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</si>
  <si>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</si>
  <si>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</si>
  <si>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</si>
  <si>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</si>
  <si>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</si>
  <si>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</si>
  <si>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</si>
  <si>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</si>
  <si>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</si>
  <si>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</si>
  <si>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</si>
  <si>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</si>
  <si>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</si>
  <si>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</si>
  <si>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</si>
  <si>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</si>
  <si>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</si>
  <si>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</si>
  <si>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</si>
  <si>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</si>
  <si>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</si>
  <si>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</si>
  <si>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</si>
  <si>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</si>
  <si>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</si>
  <si>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</si>
  <si>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</si>
  <si>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</si>
  <si>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</si>
  <si>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</si>
  <si>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</si>
  <si>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</si>
  <si>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</si>
  <si>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</si>
  <si>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</si>
  <si>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</si>
  <si>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</si>
  <si>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</si>
  <si>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</si>
  <si>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</si>
  <si>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</si>
  <si>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</si>
  <si>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</si>
  <si>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</si>
  <si>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</si>
  <si>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</si>
  <si>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</si>
  <si>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</si>
  <si>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</si>
  <si>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</si>
  <si>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</si>
  <si>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</si>
  <si>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</si>
  <si>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</si>
  <si>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</si>
  <si>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</si>
  <si>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</si>
  <si>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</si>
  <si>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</si>
  <si>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</si>
  <si>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</si>
  <si>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</si>
  <si>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</si>
  <si>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</si>
  <si>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</si>
  <si>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</si>
  <si>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</si>
  <si>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</si>
  <si>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</si>
  <si>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</si>
  <si>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</si>
  <si>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</si>
  <si>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</si>
  <si>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</si>
  <si>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</si>
  <si>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</si>
  <si>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</si>
  <si>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</si>
  <si>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</si>
  <si>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</si>
  <si>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</si>
  <si>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</si>
  <si>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</si>
  <si>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</si>
  <si>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</si>
  <si>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</si>
  <si>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</si>
  <si>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</si>
  <si>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</si>
  <si>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</si>
  <si>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</si>
  <si>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</si>
  <si>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</si>
  <si>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</si>
  <si>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</si>
  <si>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</si>
  <si>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</si>
  <si>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</si>
  <si>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</si>
  <si>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</si>
  <si>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</si>
  <si>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</si>
  <si>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</si>
  <si>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</si>
  <si>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</si>
  <si>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</si>
  <si>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</si>
  <si>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</si>
  <si>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</si>
  <si>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</si>
  <si>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</si>
  <si>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</si>
  <si>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</si>
  <si>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</si>
  <si>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</si>
  <si>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</si>
  <si>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</si>
  <si>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</si>
  <si>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</si>
  <si>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</si>
  <si>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</si>
  <si>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</si>
  <si>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</si>
  <si>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</si>
  <si>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</si>
  <si>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</si>
  <si>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</si>
  <si>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</si>
  <si>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</si>
  <si>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</si>
  <si>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</si>
  <si>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</si>
  <si>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</si>
  <si>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</si>
  <si>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</si>
  <si>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</si>
  <si>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</si>
  <si>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</si>
  <si>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</si>
  <si>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</si>
  <si>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</si>
  <si>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</si>
  <si>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</si>
  <si>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</si>
  <si>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</si>
  <si>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</si>
  <si>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</si>
  <si>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</si>
  <si>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</si>
  <si>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</si>
  <si>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</si>
  <si>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</si>
  <si>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</si>
  <si>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</si>
  <si>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</si>
  <si>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</si>
  <si>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</si>
  <si>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</si>
  <si>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</si>
  <si>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</si>
  <si>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</si>
  <si>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</si>
  <si>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</si>
  <si>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</si>
  <si>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</si>
  <si>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</si>
  <si>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</si>
  <si>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</si>
  <si>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</si>
  <si>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</si>
  <si>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</si>
  <si>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</si>
  <si>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</si>
  <si>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</si>
  <si>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</si>
  <si>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</si>
  <si>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</si>
  <si>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</si>
  <si>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</si>
  <si>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</si>
  <si>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</si>
  <si>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</si>
  <si>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</si>
  <si>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</si>
  <si>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</si>
  <si>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</si>
  <si>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</si>
  <si>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</si>
  <si>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</si>
  <si>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</si>
  <si>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</si>
  <si>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</si>
  <si>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</si>
  <si>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</si>
  <si>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</si>
  <si>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</si>
  <si>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</si>
  <si>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</si>
  <si>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</si>
  <si>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</si>
  <si>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</si>
  <si>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</si>
  <si>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</si>
  <si>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</si>
  <si>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</si>
  <si>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</si>
  <si>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</si>
  <si>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</si>
  <si>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</si>
  <si>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</si>
  <si>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</si>
  <si>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</si>
  <si>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</si>
  <si>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</si>
  <si>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</si>
  <si>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</si>
  <si>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</si>
  <si>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</si>
  <si>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</si>
  <si>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</si>
  <si>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</si>
  <si>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</si>
  <si>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</si>
  <si>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</si>
  <si>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</si>
  <si>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</si>
  <si>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</si>
  <si>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</si>
  <si>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</si>
  <si>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</si>
  <si>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</si>
  <si>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</si>
  <si>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</si>
  <si>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</si>
  <si>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</si>
  <si>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</si>
  <si>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</si>
  <si>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</si>
  <si>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</si>
  <si>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</si>
  <si>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</si>
  <si>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</si>
  <si>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</si>
  <si>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</si>
  <si>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</si>
  <si>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</si>
  <si>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</si>
  <si>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</si>
  <si>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</si>
  <si>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</si>
  <si>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</si>
  <si>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</si>
  <si>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</si>
  <si>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</si>
  <si>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</si>
  <si>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</si>
  <si>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</si>
  <si>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</si>
  <si>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</si>
  <si>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</si>
  <si>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</si>
  <si>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</si>
  <si>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</si>
  <si>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</si>
  <si>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</si>
  <si>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</si>
  <si>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</si>
  <si>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</si>
  <si>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</si>
  <si>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</si>
  <si>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</si>
  <si>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</si>
  <si>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</si>
  <si>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</si>
  <si>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</si>
  <si>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</si>
  <si>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</si>
  <si>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</si>
  <si>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</si>
  <si>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</si>
  <si>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</si>
  <si>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</si>
  <si>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</si>
  <si>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</si>
  <si>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</si>
  <si>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</si>
  <si>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</si>
  <si>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</si>
  <si>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</si>
  <si>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</si>
  <si>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</si>
  <si>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</si>
  <si>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</si>
  <si>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</si>
  <si>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</si>
  <si>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</si>
  <si>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</si>
  <si>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</si>
  <si>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</si>
  <si>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</si>
  <si>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</si>
  <si>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</si>
  <si>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</si>
  <si>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</si>
  <si>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</si>
  <si>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</si>
  <si>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</si>
  <si>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</si>
  <si>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</si>
  <si>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</si>
  <si>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</si>
  <si>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</si>
  <si>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</si>
  <si>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</si>
  <si>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</si>
  <si>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</si>
  <si>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</si>
  <si>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</si>
  <si>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</si>
  <si>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</si>
  <si>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</si>
  <si>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</si>
  <si>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</si>
  <si>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</si>
  <si>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</si>
  <si>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</si>
  <si>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</si>
  <si>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</si>
  <si>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</si>
  <si>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</si>
  <si>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</si>
  <si>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</si>
  <si>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</si>
  <si>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</si>
  <si>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</si>
  <si>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</si>
  <si>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</si>
  <si>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</si>
  <si>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</si>
  <si>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</si>
  <si>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</si>
  <si>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</si>
  <si>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</si>
  <si>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</si>
  <si>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</si>
  <si>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</si>
  <si>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</si>
  <si>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</si>
  <si>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</si>
  <si>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</si>
  <si>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</si>
  <si>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</si>
  <si>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</si>
  <si>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</si>
  <si>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</si>
  <si>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</si>
  <si>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</si>
  <si>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</si>
  <si>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</si>
  <si>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</si>
  <si>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</si>
  <si>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</si>
  <si>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</si>
  <si>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</si>
  <si>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</si>
  <si>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</si>
  <si>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</si>
  <si>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</si>
  <si>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</si>
  <si>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</si>
  <si>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</si>
  <si>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</si>
  <si>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</si>
  <si>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</si>
  <si>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</si>
  <si>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</si>
  <si>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</si>
  <si>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</si>
  <si>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</si>
  <si>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</si>
  <si>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</si>
  <si>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</si>
  <si>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</si>
  <si>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</si>
  <si>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</si>
  <si>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</si>
  <si>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</si>
  <si>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</si>
  <si>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</si>
  <si>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</si>
  <si>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</si>
  <si>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</si>
  <si>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</si>
  <si>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</si>
  <si>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</si>
  <si>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</si>
  <si>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</si>
  <si>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</si>
  <si>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</si>
  <si>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</si>
  <si>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</si>
  <si>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</si>
  <si>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</si>
  <si>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</si>
  <si>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</si>
  <si>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</si>
  <si>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</si>
  <si>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</si>
  <si>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</si>
  <si>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</si>
  <si>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</si>
  <si>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</si>
  <si>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</si>
  <si>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</si>
  <si>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</si>
  <si>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</si>
  <si>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</si>
  <si>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</si>
  <si>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</si>
  <si>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</si>
  <si>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</si>
  <si>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</si>
  <si>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</si>
  <si>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</si>
  <si>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</si>
  <si>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</si>
  <si>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</si>
  <si>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</si>
  <si>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</si>
  <si>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</si>
  <si>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</si>
  <si>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</si>
  <si>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</si>
  <si>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</si>
  <si>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</si>
  <si>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</si>
  <si>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</si>
  <si>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</si>
  <si>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</si>
  <si>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</si>
  <si>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</si>
  <si>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</si>
  <si>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</si>
  <si>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</si>
  <si>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</si>
  <si>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</si>
  <si>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</si>
  <si>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</si>
  <si>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</si>
  <si>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</si>
  <si>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</si>
  <si>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</si>
  <si>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</si>
  <si>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</si>
  <si>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</si>
  <si>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</si>
  <si>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</si>
  <si>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</si>
  <si>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</si>
  <si>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</si>
  <si>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</si>
  <si>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</si>
  <si>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</si>
  <si>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</si>
  <si>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</si>
  <si>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</si>
  <si>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</si>
  <si>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</si>
  <si>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</si>
  <si>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</si>
  <si>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</si>
  <si>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</si>
  <si>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</si>
  <si>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</si>
  <si>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</si>
  <si>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</si>
  <si>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</si>
  <si>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</si>
  <si>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</si>
  <si>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</si>
  <si>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</si>
  <si>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</si>
  <si>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</si>
  <si>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</si>
  <si>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</si>
  <si>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</si>
  <si>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</si>
  <si>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</si>
  <si>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</si>
  <si>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</si>
  <si>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</si>
  <si>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</si>
  <si>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</si>
  <si>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</si>
  <si>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</si>
  <si>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</si>
  <si>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</si>
  <si>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</si>
  <si>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</si>
  <si>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</si>
  <si>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</si>
  <si>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</si>
  <si>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</si>
  <si>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</si>
  <si>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</si>
  <si>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</si>
  <si>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</si>
  <si>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</si>
  <si>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</si>
  <si>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</si>
  <si>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</si>
  <si>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</si>
  <si>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</si>
  <si>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</si>
  <si>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</si>
  <si>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</si>
  <si>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</si>
  <si>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</si>
  <si>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</si>
  <si>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</si>
  <si>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</si>
  <si>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</si>
  <si>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</si>
  <si>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</si>
  <si>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</si>
  <si>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</si>
  <si>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</si>
  <si>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</si>
  <si>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</si>
  <si>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</si>
  <si>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</si>
  <si>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</si>
  <si>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</si>
  <si>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</si>
  <si>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</si>
  <si>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</si>
  <si>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</si>
  <si>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</si>
  <si>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</si>
  <si>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</si>
  <si>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</si>
  <si>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</si>
  <si>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</si>
  <si>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</si>
  <si>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</si>
  <si>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</si>
  <si>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</si>
  <si>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</si>
  <si>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</si>
  <si>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</si>
  <si>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</si>
  <si>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</si>
  <si>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</si>
  <si>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</si>
  <si>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</si>
  <si>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</si>
  <si>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</si>
  <si>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</si>
  <si>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</si>
  <si>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</si>
  <si>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</si>
  <si>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</si>
  <si>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</si>
  <si>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</si>
  <si>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</si>
  <si>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</si>
  <si>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</si>
  <si>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</si>
  <si>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</si>
  <si>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</si>
  <si>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</si>
  <si>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</si>
  <si>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</si>
  <si>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</si>
  <si>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</si>
  <si>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</si>
  <si>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</si>
  <si>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</si>
  <si>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</si>
  <si>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</si>
  <si>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</si>
  <si>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</si>
  <si>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</si>
  <si>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</si>
  <si>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</si>
  <si>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</si>
  <si>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</si>
  <si>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</si>
  <si>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</si>
  <si>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</si>
  <si>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</si>
  <si>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</si>
  <si>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</si>
  <si>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</si>
  <si>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</si>
  <si>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</si>
  <si>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</si>
  <si>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</si>
  <si>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</si>
  <si>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</si>
  <si>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</si>
  <si>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</si>
  <si>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</si>
  <si>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</si>
  <si>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</si>
  <si>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</si>
  <si>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</si>
  <si>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</si>
  <si>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</si>
  <si>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</si>
  <si>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</si>
  <si>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</si>
  <si>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</si>
  <si>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</si>
  <si>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</si>
  <si>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</si>
  <si>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</si>
  <si>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</si>
  <si>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</si>
  <si>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</si>
  <si>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</si>
  <si>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</si>
  <si>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</si>
  <si>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</si>
  <si>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</si>
  <si>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</si>
  <si>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</si>
  <si>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</si>
  <si>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</si>
  <si>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</si>
  <si>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</si>
  <si>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</si>
  <si>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</si>
  <si>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</si>
  <si>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</si>
  <si>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</si>
  <si>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</si>
  <si>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</si>
  <si>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</si>
  <si>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</si>
  <si>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</si>
  <si>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</si>
  <si>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</si>
  <si>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</si>
  <si>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</si>
  <si>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</si>
  <si>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</si>
  <si>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</si>
  <si>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</si>
  <si>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</si>
  <si>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</si>
  <si>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</si>
  <si>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</si>
  <si>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</si>
  <si>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</si>
  <si>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</si>
  <si>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</si>
  <si>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</si>
  <si>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</si>
  <si>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</si>
  <si>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</si>
  <si>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</si>
  <si>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</si>
  <si>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</si>
  <si>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</si>
  <si>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</si>
  <si>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</si>
  <si>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</si>
  <si>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</si>
  <si>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</si>
  <si>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</si>
  <si>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</si>
  <si>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</si>
  <si>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</si>
  <si>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</si>
  <si>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</si>
  <si>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</si>
  <si>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</si>
  <si>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</si>
  <si>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</si>
  <si>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</si>
  <si>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</si>
  <si>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</si>
  <si>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</si>
  <si>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</si>
  <si>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</si>
  <si>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</si>
  <si>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</si>
  <si>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</si>
  <si>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</si>
  <si>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</si>
  <si>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</si>
  <si>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</si>
  <si>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</si>
  <si>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</si>
  <si>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</si>
  <si>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</si>
  <si>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</si>
  <si>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</si>
  <si>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</si>
  <si>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</si>
  <si>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</si>
  <si>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</si>
  <si>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</si>
  <si>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</si>
  <si>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</si>
  <si>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</si>
  <si>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</si>
  <si>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</si>
  <si>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</si>
  <si>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</si>
  <si>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</si>
  <si>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</si>
  <si>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</si>
  <si>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</si>
  <si>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</si>
  <si>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</si>
  <si>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</si>
  <si>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</si>
  <si>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</si>
  <si>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</si>
  <si>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</si>
  <si>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</si>
  <si>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</si>
  <si>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</si>
  <si>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</si>
  <si>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</si>
  <si>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</si>
  <si>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</si>
  <si>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</si>
  <si>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</si>
  <si>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</si>
  <si>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</si>
  <si>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</si>
  <si>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</si>
  <si>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</si>
  <si>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</si>
  <si>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</si>
  <si>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</si>
  <si>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</si>
  <si>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</si>
  <si>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</si>
  <si>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</si>
  <si>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</si>
  <si>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</si>
  <si>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</si>
  <si>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</si>
  <si>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</si>
  <si>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</si>
  <si>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</si>
  <si>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</si>
  <si>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</si>
  <si>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</si>
  <si>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</si>
  <si>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</si>
  <si>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</si>
  <si>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</si>
  <si>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</si>
  <si>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</si>
  <si>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</si>
  <si>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</si>
  <si>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</si>
  <si>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</si>
  <si>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</si>
  <si>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</si>
  <si>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</si>
  <si>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</si>
  <si>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</si>
  <si>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</si>
  <si>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</si>
  <si>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</si>
  <si>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</si>
  <si>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</si>
  <si>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</si>
  <si>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</si>
  <si>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</si>
  <si>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</si>
  <si>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</si>
  <si>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</si>
  <si>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</si>
  <si>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</si>
  <si>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</si>
  <si>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</si>
  <si>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</si>
  <si>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</si>
  <si>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</si>
  <si>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</si>
  <si>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</si>
  <si>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</si>
  <si>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</si>
  <si>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</si>
  <si>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</si>
  <si>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</si>
  <si>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</si>
  <si>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</si>
  <si>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</si>
  <si>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</si>
  <si>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</si>
  <si>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</si>
  <si>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</si>
  <si>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</si>
  <si>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</si>
  <si>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</si>
  <si>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</si>
  <si>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</si>
  <si>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</si>
  <si>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</si>
  <si>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</si>
  <si>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</si>
  <si>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</si>
  <si>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</si>
  <si>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</si>
  <si>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</si>
  <si>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</si>
  <si>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</si>
  <si>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</si>
  <si>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</si>
  <si>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</si>
  <si>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</si>
  <si>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</si>
  <si>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</si>
  <si>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</si>
  <si>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</si>
  <si>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</si>
  <si>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</si>
  <si>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</si>
  <si>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</si>
  <si>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</si>
  <si>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</si>
  <si>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</si>
  <si>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</si>
  <si>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</si>
  <si>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</si>
  <si>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</si>
  <si>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</si>
  <si>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</si>
  <si>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</si>
  <si>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</si>
  <si>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</si>
  <si>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</si>
  <si>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</si>
  <si>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</si>
  <si>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</si>
  <si>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</si>
  <si>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</si>
  <si>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</si>
  <si>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</si>
  <si>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</si>
  <si>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</si>
  <si>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</si>
  <si>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</si>
  <si>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</si>
  <si>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</si>
  <si>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</si>
  <si>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</si>
  <si>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</si>
  <si>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</si>
  <si>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</si>
  <si>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</si>
  <si>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</si>
  <si>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</si>
  <si>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</si>
  <si>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</si>
  <si>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</si>
  <si>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</si>
  <si>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</si>
  <si>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</si>
  <si>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</si>
  <si>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</si>
  <si>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</si>
  <si>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</si>
  <si>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</si>
  <si>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</si>
  <si>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</si>
  <si>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</si>
  <si>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</si>
  <si>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</si>
  <si>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</si>
  <si>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</si>
  <si>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</si>
  <si>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</si>
  <si>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</si>
  <si>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</si>
  <si>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</si>
  <si>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</si>
  <si>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</si>
  <si>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</si>
  <si>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</si>
  <si>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</si>
  <si>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</si>
  <si>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</si>
  <si>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</si>
  <si>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</si>
  <si>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</si>
  <si>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</si>
  <si>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</si>
  <si>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</si>
  <si>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</si>
  <si>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</si>
  <si>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</si>
  <si>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</si>
  <si>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</si>
  <si>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</si>
  <si>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</si>
  <si>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</si>
  <si>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</si>
  <si>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</si>
  <si>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</si>
  <si>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</si>
  <si>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</si>
  <si>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</si>
  <si>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</si>
  <si>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</si>
  <si>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</si>
  <si>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</si>
  <si>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</si>
  <si>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</si>
  <si>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</si>
  <si>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</si>
  <si>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</si>
  <si>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</si>
  <si>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</si>
  <si>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</si>
  <si>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</si>
  <si>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</si>
  <si>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</si>
  <si>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</si>
  <si>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</si>
  <si>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</si>
  <si>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</si>
  <si>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</si>
  <si>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</si>
  <si>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</si>
  <si>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</si>
  <si>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</si>
  <si>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</si>
  <si>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</si>
  <si>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</si>
  <si>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</si>
  <si>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</si>
  <si>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</si>
  <si>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</si>
  <si>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</si>
  <si>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</si>
  <si>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</si>
  <si>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</si>
  <si>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</si>
  <si>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</si>
  <si>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</si>
  <si>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</si>
  <si>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</si>
  <si>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</si>
  <si>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</si>
  <si>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</si>
  <si>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</si>
  <si>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</si>
  <si>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</si>
  <si>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</si>
  <si>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</si>
  <si>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</si>
  <si>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</si>
  <si>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</si>
  <si>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</si>
  <si>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</si>
  <si>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</si>
  <si>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</si>
  <si>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</si>
  <si>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</si>
  <si>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</si>
  <si>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</si>
  <si>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</si>
  <si>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</si>
  <si>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</si>
  <si>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</si>
  <si>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</si>
  <si>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</si>
  <si>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</si>
  <si>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</si>
  <si>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</si>
  <si>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</si>
  <si>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</si>
  <si>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</si>
  <si>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</si>
  <si>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</si>
  <si>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</si>
  <si>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</si>
  <si>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</si>
  <si>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</si>
  <si>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</si>
  <si>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</si>
  <si>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</si>
  <si>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</si>
  <si>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</si>
  <si>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</si>
  <si>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</si>
  <si>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</si>
  <si>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</si>
  <si>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</si>
  <si>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</si>
  <si>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</si>
  <si>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</si>
  <si>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</si>
  <si>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</si>
  <si>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</si>
  <si>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</si>
  <si>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</si>
  <si>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</si>
  <si>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</si>
  <si>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</si>
  <si>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</si>
  <si>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</si>
  <si>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</si>
  <si>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</si>
  <si>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</si>
  <si>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</si>
  <si>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</si>
  <si>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</si>
  <si>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</si>
  <si>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</si>
  <si>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</si>
  <si>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</si>
  <si>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</si>
  <si>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</si>
  <si>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</si>
  <si>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</si>
  <si>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</si>
  <si>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</si>
  <si>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</si>
  <si>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</si>
  <si>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</si>
  <si>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</si>
  <si>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</si>
  <si>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</si>
  <si>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</si>
  <si>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</si>
  <si>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</si>
  <si>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</si>
  <si>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</si>
  <si>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</si>
  <si>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</si>
  <si>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</si>
  <si>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</si>
  <si>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</si>
  <si>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</si>
  <si>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</si>
  <si>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</si>
  <si>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</si>
  <si>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</si>
  <si>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</si>
  <si>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</si>
  <si>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</si>
  <si>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</si>
  <si>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</si>
  <si>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</si>
  <si>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</si>
  <si>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</si>
  <si>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</si>
  <si>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</si>
  <si>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</si>
  <si>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</si>
  <si>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</si>
  <si>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</si>
  <si>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</si>
  <si>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</si>
  <si>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</si>
  <si>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</si>
  <si>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</si>
  <si>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</si>
  <si>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</si>
  <si>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</si>
  <si>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</si>
  <si>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</si>
  <si>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</si>
  <si>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</si>
  <si>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</si>
  <si>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</si>
  <si>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</si>
  <si>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</si>
  <si>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</si>
  <si>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</si>
  <si>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</si>
  <si>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</si>
  <si>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</si>
  <si>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</si>
  <si>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</si>
  <si>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</si>
  <si>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</si>
  <si>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</si>
  <si>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</si>
  <si>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</si>
  <si>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</si>
  <si>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</si>
  <si>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</si>
  <si>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</si>
  <si>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</si>
  <si>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</si>
  <si>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</si>
  <si>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</si>
  <si>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</si>
  <si>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</si>
  <si>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</si>
  <si>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</si>
  <si>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</si>
  <si>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</si>
  <si>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</si>
  <si>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</si>
  <si>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</si>
  <si>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</si>
  <si>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</si>
  <si>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</si>
  <si>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</si>
  <si>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</si>
  <si>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</si>
  <si>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</si>
  <si>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</si>
  <si>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</si>
  <si>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</si>
  <si>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</si>
  <si>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</si>
  <si>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</si>
  <si>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</si>
  <si>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</si>
  <si>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</si>
  <si>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</si>
  <si>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</si>
  <si>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</si>
  <si>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</si>
  <si>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</si>
  <si>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</si>
  <si>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</si>
  <si>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</si>
  <si>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</si>
  <si>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</si>
  <si>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</si>
  <si>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</si>
  <si>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</si>
  <si>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</si>
  <si>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</si>
  <si>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</si>
  <si>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</si>
  <si>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</si>
  <si>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</si>
  <si>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</si>
  <si>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</si>
  <si>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</si>
  <si>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</si>
  <si>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</si>
  <si>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</si>
  <si>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</si>
  <si>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</si>
  <si>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</si>
  <si>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</si>
  <si>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</si>
  <si>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</si>
  <si>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</si>
  <si>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</si>
  <si>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</si>
  <si>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</si>
  <si>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</si>
  <si>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</si>
  <si>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</si>
  <si>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</si>
  <si>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</si>
  <si>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</si>
  <si>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</si>
  <si>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</si>
  <si>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</si>
  <si>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</si>
  <si>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</si>
  <si>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</si>
  <si>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</si>
  <si>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</si>
  <si>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</si>
  <si>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</si>
  <si>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</si>
  <si>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</si>
  <si>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</si>
  <si>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</si>
  <si>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</si>
  <si>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</si>
  <si>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</si>
  <si>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</si>
  <si>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</si>
  <si>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</si>
  <si>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</si>
  <si>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</si>
  <si>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</si>
  <si>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</si>
  <si>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</si>
  <si>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</si>
  <si>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</si>
  <si>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</si>
  <si>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</si>
  <si>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</si>
  <si>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</si>
  <si>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</si>
  <si>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</si>
  <si>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</si>
  <si>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</si>
  <si>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</si>
  <si>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</si>
  <si>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</si>
  <si>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</si>
  <si>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</si>
  <si>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</si>
  <si>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</si>
  <si>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</si>
  <si>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</si>
  <si>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</si>
  <si>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</si>
  <si>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</si>
  <si>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</si>
  <si>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</si>
  <si>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</si>
  <si>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</si>
  <si>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</si>
  <si>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</si>
  <si>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</si>
  <si>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</si>
  <si>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</si>
  <si>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</si>
  <si>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</si>
  <si>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</si>
  <si>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</si>
  <si>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</si>
  <si>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</si>
  <si>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</si>
  <si>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</si>
  <si>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</si>
  <si>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</si>
  <si>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</si>
  <si>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</si>
  <si>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</si>
  <si>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</si>
  <si>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</si>
  <si>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</si>
  <si>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</si>
  <si>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</si>
  <si>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</si>
  <si>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</si>
  <si>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</si>
  <si>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</si>
  <si>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</si>
  <si>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</si>
  <si>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</si>
  <si>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</si>
  <si>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</si>
  <si>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</si>
  <si>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</si>
  <si>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</si>
  <si>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</si>
  <si>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</si>
  <si>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</si>
  <si>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</si>
  <si>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</si>
  <si>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</si>
  <si>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</si>
  <si>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</si>
  <si>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</si>
  <si>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</si>
  <si>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</si>
  <si>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</si>
  <si>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</si>
  <si>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</si>
  <si>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</si>
  <si>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</si>
  <si>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</si>
  <si>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</si>
  <si>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</si>
  <si>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</si>
  <si>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</si>
  <si>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</si>
  <si>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</si>
  <si>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</si>
  <si>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</si>
  <si>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</si>
  <si>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</si>
  <si>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</si>
  <si>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</si>
  <si>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</si>
  <si>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</si>
  <si>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</si>
  <si>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</si>
  <si>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</si>
  <si>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</si>
  <si>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</si>
  <si>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</si>
  <si>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</si>
  <si>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</si>
  <si>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</si>
  <si>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</si>
  <si>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</si>
  <si>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</si>
  <si>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</si>
  <si>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</si>
  <si>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</si>
  <si>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</si>
  <si>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</si>
  <si>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</si>
  <si>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</si>
  <si>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</si>
  <si>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</si>
  <si>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</si>
  <si>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</si>
  <si>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</si>
  <si>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</si>
  <si>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</si>
  <si>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</si>
  <si>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</si>
  <si>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</si>
  <si>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</si>
  <si>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</si>
  <si>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</si>
  <si>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</si>
  <si>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</si>
  <si>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</si>
  <si>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</si>
  <si>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</si>
  <si>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</si>
  <si>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</si>
  <si>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</si>
  <si>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</si>
  <si>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</si>
  <si>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</si>
  <si>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</si>
  <si>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</si>
  <si>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</si>
  <si>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</si>
  <si>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</si>
  <si>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</si>
  <si>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</si>
  <si>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</si>
  <si>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</si>
  <si>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</si>
  <si>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</si>
  <si>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</si>
  <si>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</si>
  <si>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</si>
  <si>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</si>
  <si>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</si>
  <si>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</si>
  <si>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</si>
  <si>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</si>
  <si>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</si>
  <si>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</si>
  <si>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</si>
  <si>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</si>
  <si>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</si>
  <si>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</si>
  <si>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</si>
  <si>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</si>
  <si>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</si>
  <si>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</si>
  <si>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</si>
  <si>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</si>
  <si>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</si>
  <si>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</si>
  <si>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</si>
  <si>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</si>
  <si>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</si>
  <si>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</si>
  <si>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</si>
  <si>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</si>
  <si>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</si>
  <si>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</si>
  <si>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</si>
  <si>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</si>
  <si>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</si>
  <si>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</si>
  <si>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</si>
  <si>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</si>
  <si>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</si>
  <si>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</si>
  <si>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</si>
  <si>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</si>
  <si>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</si>
  <si>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</si>
  <si>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</si>
  <si>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</si>
  <si>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</si>
  <si>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</si>
  <si>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</si>
  <si>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</si>
  <si>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</si>
  <si>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</si>
  <si>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</si>
  <si>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</si>
  <si>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</si>
  <si>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</si>
  <si>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</si>
  <si>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</si>
  <si>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</si>
  <si>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</si>
  <si>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</si>
  <si>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</si>
  <si>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</si>
  <si>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</si>
  <si>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</si>
  <si>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</si>
  <si>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</si>
  <si>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</si>
  <si>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</si>
  <si>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</si>
  <si>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</si>
  <si>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</si>
  <si>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</si>
  <si>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</si>
  <si>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</si>
  <si>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</si>
  <si>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</si>
  <si>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</si>
  <si>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</si>
  <si>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</si>
  <si>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</si>
  <si>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</si>
  <si>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</si>
  <si>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</si>
  <si>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</si>
  <si>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</si>
  <si>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</si>
  <si>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</si>
  <si>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</si>
  <si>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</si>
  <si>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</si>
  <si>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</si>
  <si>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</si>
  <si>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</si>
  <si>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</si>
  <si>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</si>
  <si>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</si>
  <si>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</si>
  <si>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</si>
  <si>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</si>
  <si>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</si>
  <si>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</si>
  <si>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</si>
  <si>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</si>
  <si>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</si>
  <si>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</si>
  <si>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</si>
  <si>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</si>
  <si>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</si>
  <si>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</si>
  <si>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</si>
  <si>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</si>
  <si>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</si>
  <si>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</si>
  <si>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</si>
  <si>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</si>
  <si>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</si>
  <si>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</si>
  <si>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</si>
  <si>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</si>
  <si>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</si>
  <si>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</si>
  <si>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</si>
  <si>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</si>
  <si>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</si>
  <si>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</si>
  <si>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</si>
  <si>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</si>
  <si>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</si>
  <si>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</si>
  <si>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</si>
  <si>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</si>
  <si>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</si>
  <si>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</si>
  <si>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</si>
  <si>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</si>
  <si>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</si>
  <si>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</si>
  <si>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</si>
  <si>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</si>
  <si>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</si>
  <si>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</si>
  <si>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</si>
  <si>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</si>
  <si>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</si>
  <si>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</si>
  <si>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</si>
  <si>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</si>
  <si>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</si>
  <si>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</si>
  <si>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</si>
  <si>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</si>
  <si>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</si>
  <si>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</si>
  <si>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</si>
  <si>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</si>
  <si>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</si>
  <si>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</si>
  <si>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</si>
  <si>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</si>
  <si>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</si>
  <si>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</si>
  <si>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</si>
  <si>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</si>
  <si>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</si>
  <si>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</si>
  <si>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</si>
  <si>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</si>
  <si>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</si>
  <si>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</si>
  <si>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</si>
  <si>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</si>
  <si>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</si>
  <si>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</si>
  <si>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</si>
  <si>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</si>
  <si>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</si>
  <si>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</si>
  <si>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</si>
  <si>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</si>
  <si>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</si>
  <si>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</si>
  <si>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</si>
  <si>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</si>
  <si>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</si>
  <si>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</si>
  <si>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</si>
  <si>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</si>
  <si>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</si>
  <si>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</si>
  <si>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</si>
  <si>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</si>
  <si>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</si>
  <si>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</si>
  <si>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</si>
  <si>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</si>
  <si>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</si>
  <si>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</si>
  <si>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</si>
  <si>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</si>
  <si>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</si>
  <si>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</si>
  <si>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</si>
  <si>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</si>
  <si>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</si>
  <si>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</si>
  <si>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</si>
  <si>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</si>
  <si>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</si>
  <si>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</si>
  <si>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</si>
  <si>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</si>
  <si>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</si>
  <si>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</si>
  <si>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</si>
  <si>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</si>
  <si>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</si>
  <si>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</si>
  <si>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</si>
  <si>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</si>
  <si>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</si>
  <si>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</si>
  <si>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</si>
  <si>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</si>
  <si>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</si>
  <si>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</si>
  <si>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</si>
  <si>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</si>
  <si>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</si>
  <si>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</si>
  <si>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</si>
  <si>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</si>
  <si>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</si>
  <si>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</si>
  <si>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</si>
  <si>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</si>
  <si>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</si>
  <si>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</si>
  <si>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</si>
  <si>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</si>
  <si>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</si>
  <si>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</si>
  <si>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</si>
  <si>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</si>
  <si>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</si>
  <si>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</si>
  <si>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</si>
  <si>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</si>
  <si>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</si>
  <si>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</si>
  <si>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</si>
  <si>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</si>
  <si>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</si>
  <si>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</si>
  <si>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</si>
  <si>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</si>
  <si>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</si>
  <si>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</si>
  <si>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</si>
  <si>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</si>
  <si>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</si>
  <si>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</si>
  <si>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</si>
  <si>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</si>
  <si>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</si>
  <si>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</si>
  <si>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</si>
  <si>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</si>
  <si>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</si>
  <si>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</si>
  <si>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</si>
  <si>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</si>
  <si>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</si>
  <si>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</si>
  <si>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</si>
  <si>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</si>
  <si>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</si>
  <si>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</si>
  <si>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</si>
  <si>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</si>
  <si>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</si>
  <si>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</si>
  <si>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</si>
  <si>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</si>
  <si>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</si>
  <si>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</si>
  <si>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</si>
  <si>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</si>
  <si>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</si>
  <si>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</si>
  <si>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</si>
  <si>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</si>
  <si>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</si>
  <si>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</si>
  <si>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</si>
  <si>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</si>
  <si>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</si>
  <si>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</si>
  <si>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</si>
  <si>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</si>
  <si>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</si>
  <si>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</si>
  <si>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</si>
  <si>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</si>
  <si>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</si>
  <si>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</si>
  <si>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</si>
  <si>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</si>
  <si>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</si>
  <si>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</si>
  <si>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</si>
  <si>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</si>
  <si>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</si>
  <si>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</si>
  <si>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</si>
  <si>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</si>
  <si>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</si>
  <si>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</si>
  <si>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</si>
  <si>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</si>
  <si>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</si>
  <si>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</si>
  <si>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</si>
  <si>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</si>
  <si>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</si>
  <si>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</si>
  <si>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</si>
  <si>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</si>
  <si>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</si>
  <si>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</si>
  <si>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</si>
  <si>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</si>
  <si>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</si>
  <si>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</si>
  <si>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</si>
  <si>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</si>
  <si>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</si>
  <si>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</si>
  <si>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</si>
  <si>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</si>
  <si>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</si>
  <si>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</si>
  <si>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</si>
  <si>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</si>
  <si>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</si>
  <si>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</si>
  <si>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</si>
  <si>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</si>
  <si>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</si>
  <si>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</si>
  <si>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</si>
  <si>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</si>
  <si>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</si>
  <si>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</si>
  <si>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</si>
  <si>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</si>
  <si>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</si>
  <si>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</si>
  <si>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</si>
  <si>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</si>
  <si>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</si>
  <si>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</si>
  <si>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</si>
  <si>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</si>
  <si>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</si>
  <si>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</si>
  <si>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</si>
  <si>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</si>
  <si>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</si>
  <si>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</si>
  <si>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</si>
  <si>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</si>
  <si>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</si>
  <si>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</si>
  <si>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</si>
  <si>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</si>
  <si>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</si>
  <si>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</si>
  <si>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</si>
  <si>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</si>
  <si>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</si>
  <si>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</si>
  <si>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</si>
  <si>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</si>
  <si>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</si>
  <si>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</si>
  <si>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</si>
  <si>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</si>
  <si>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</si>
  <si>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</si>
  <si>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</si>
  <si>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</si>
  <si>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</si>
  <si>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</si>
  <si>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</si>
  <si>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</si>
  <si>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</si>
  <si>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</si>
  <si>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</si>
  <si>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</si>
  <si>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</si>
  <si>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</si>
  <si>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</si>
  <si>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</si>
  <si>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</si>
  <si>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</si>
  <si>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</si>
  <si>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</si>
  <si>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</si>
  <si>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</si>
  <si>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</si>
  <si>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</si>
  <si>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</si>
  <si>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</si>
  <si>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</si>
  <si>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</si>
  <si>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</si>
  <si>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</si>
  <si>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</si>
  <si>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</si>
  <si>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</si>
  <si>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</si>
  <si>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</si>
  <si>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</si>
  <si>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</si>
  <si>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</si>
  <si>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</si>
  <si>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</si>
  <si>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</si>
  <si>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</si>
  <si>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</si>
  <si>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</si>
  <si>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</si>
  <si>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</si>
  <si>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</si>
  <si>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</si>
  <si>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</si>
  <si>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</si>
  <si>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</si>
  <si>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</si>
  <si>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</si>
  <si>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</si>
  <si>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</si>
  <si>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</si>
  <si>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</si>
  <si>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</si>
  <si>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</si>
  <si>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</si>
  <si>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</si>
  <si>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</si>
  <si>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</si>
  <si>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</si>
  <si>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</si>
  <si>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</si>
  <si>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</si>
  <si>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</si>
  <si>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</si>
  <si>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</si>
  <si>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</si>
  <si>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</si>
  <si>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</si>
  <si>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</si>
  <si>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</si>
  <si>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</si>
  <si>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</si>
  <si>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</si>
  <si>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</si>
  <si>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</si>
  <si>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</si>
  <si>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</si>
  <si>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</si>
  <si>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</si>
  <si>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</si>
  <si>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</si>
  <si>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</si>
  <si>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</si>
  <si>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</si>
  <si>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</si>
  <si>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</si>
  <si>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</si>
  <si>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</si>
  <si>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</si>
  <si>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</si>
  <si>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</si>
  <si>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</si>
  <si>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</si>
  <si>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</si>
  <si>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</si>
  <si>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</si>
  <si>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</si>
  <si>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</si>
  <si>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</si>
  <si>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</si>
  <si>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</si>
  <si>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</si>
  <si>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</si>
  <si>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</si>
  <si>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</si>
  <si>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</si>
  <si>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</si>
  <si>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</si>
  <si>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</si>
  <si>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</si>
  <si>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</si>
  <si>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</si>
  <si>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</si>
  <si>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</si>
  <si>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</si>
  <si>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</si>
  <si>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</si>
  <si>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</si>
  <si>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</si>
  <si>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</si>
  <si>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</si>
  <si>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</si>
  <si>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</si>
  <si>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</si>
  <si>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</si>
  <si>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</si>
  <si>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</si>
  <si>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</si>
  <si>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</si>
  <si>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</si>
  <si>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</si>
  <si>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</si>
  <si>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</si>
  <si>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</si>
  <si>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</si>
  <si>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</si>
  <si>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</si>
  <si>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</si>
  <si>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</si>
  <si>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</si>
  <si>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</si>
  <si>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</si>
  <si>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</si>
  <si>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</si>
  <si>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</si>
  <si>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</si>
  <si>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</si>
  <si>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</si>
  <si>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</si>
  <si>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</si>
  <si>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</si>
  <si>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</si>
  <si>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</si>
  <si>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</si>
  <si>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</si>
  <si>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</si>
  <si>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</si>
  <si>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</si>
  <si>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</si>
  <si>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</si>
  <si>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</si>
  <si>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</si>
  <si>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</si>
  <si>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</si>
  <si>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</si>
  <si>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</si>
  <si>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</si>
  <si>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</si>
  <si>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</si>
  <si>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</si>
  <si>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</si>
  <si>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</si>
  <si>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</si>
  <si>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</si>
  <si>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</si>
  <si>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</si>
  <si>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</si>
  <si>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</si>
  <si>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</si>
  <si>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</si>
  <si>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</si>
  <si>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</si>
  <si>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</si>
  <si>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</si>
  <si>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</si>
  <si>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</si>
  <si>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</si>
  <si>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</si>
  <si>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</si>
  <si>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</si>
  <si>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</si>
  <si>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</si>
  <si>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</si>
  <si>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</si>
  <si>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</si>
  <si>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</si>
  <si>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</si>
  <si>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</si>
  <si>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</si>
  <si>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</si>
  <si>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</si>
  <si>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</si>
  <si>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</si>
  <si>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</si>
  <si>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</si>
  <si>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</si>
  <si>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</si>
  <si>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</si>
  <si>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</si>
  <si>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</si>
  <si>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</si>
  <si>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</si>
  <si>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</si>
  <si>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</si>
  <si>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</si>
  <si>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</si>
  <si>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</si>
  <si>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</si>
  <si>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</si>
  <si>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</si>
  <si>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</si>
  <si>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</si>
  <si>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</si>
  <si>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</si>
  <si>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</si>
  <si>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</si>
  <si>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</si>
  <si>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</si>
  <si>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</si>
  <si>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</si>
  <si>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</si>
  <si>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</si>
  <si>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</si>
  <si>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</si>
  <si>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</si>
  <si>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</si>
  <si>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</si>
  <si>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</si>
  <si>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</si>
  <si>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</si>
  <si>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</si>
  <si>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</si>
  <si>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</si>
  <si>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</si>
  <si>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</si>
  <si>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</si>
  <si>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</si>
  <si>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</si>
  <si>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</si>
  <si>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</si>
  <si>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</si>
  <si>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</si>
  <si>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</si>
  <si>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</si>
  <si>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</si>
  <si>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</si>
  <si>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</si>
  <si>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</si>
  <si>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</si>
  <si>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</si>
  <si>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</si>
  <si>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</si>
  <si>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</si>
  <si>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</si>
  <si>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</si>
  <si>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</si>
  <si>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</si>
  <si>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</si>
  <si>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</si>
  <si>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</si>
  <si>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</si>
  <si>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</si>
  <si>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</si>
  <si>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</si>
  <si>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</si>
  <si>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</si>
  <si>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</si>
  <si>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</si>
  <si>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</si>
  <si>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</si>
  <si>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</si>
  <si>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</si>
  <si>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</si>
  <si>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</si>
  <si>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</si>
  <si>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</si>
  <si>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</si>
  <si>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</si>
  <si>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</si>
  <si>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</si>
  <si>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</si>
  <si>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</si>
  <si>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</si>
  <si>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</si>
  <si>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</si>
  <si>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</si>
  <si>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</si>
  <si>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</si>
  <si>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</si>
  <si>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</si>
  <si>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</si>
  <si>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</si>
  <si>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</si>
  <si>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</si>
  <si>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</si>
  <si>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</si>
  <si>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</si>
  <si>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</si>
  <si>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</si>
  <si>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</si>
  <si>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</si>
  <si>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</si>
  <si>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</si>
  <si>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</si>
  <si>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</si>
  <si>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</si>
  <si>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</si>
  <si>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</si>
  <si>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</si>
  <si>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</si>
  <si>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</si>
  <si>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</si>
  <si>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</si>
  <si>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</si>
  <si>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</si>
  <si>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</si>
  <si>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</si>
  <si>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</si>
  <si>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</si>
  <si>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</si>
  <si>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</si>
  <si>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</si>
  <si>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</si>
  <si>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</si>
  <si>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</si>
  <si>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</si>
  <si>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</si>
  <si>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</si>
  <si>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</si>
  <si>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</si>
  <si>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</si>
  <si>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</si>
  <si>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</si>
  <si>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</si>
  <si>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</si>
  <si>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</si>
  <si>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</si>
  <si>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</si>
  <si>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</si>
  <si>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</si>
  <si>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</si>
  <si>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</si>
  <si>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</si>
  <si>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</si>
  <si>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</si>
  <si>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</si>
  <si>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</si>
  <si>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</si>
  <si>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</si>
  <si>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</si>
  <si>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</si>
  <si>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</si>
  <si>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</si>
  <si>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</si>
  <si>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</si>
  <si>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</si>
  <si>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</si>
  <si>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</si>
  <si>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</si>
  <si>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</si>
  <si>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</si>
  <si>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</si>
  <si>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</si>
  <si>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</si>
  <si>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</si>
  <si>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</si>
  <si>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</si>
  <si>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</si>
  <si>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</si>
  <si>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</si>
  <si>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</si>
  <si>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</si>
  <si>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</si>
  <si>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</si>
  <si>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</si>
  <si>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</si>
  <si>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</si>
  <si>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</si>
  <si>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</si>
  <si>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</si>
  <si>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</si>
  <si>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</si>
  <si>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</si>
  <si>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</si>
  <si>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</si>
  <si>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</si>
  <si>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</si>
  <si>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</si>
  <si>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</si>
  <si>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</si>
  <si>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</si>
  <si>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</si>
  <si>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</si>
  <si>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</si>
  <si>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</si>
  <si>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</si>
  <si>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</si>
  <si>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</si>
  <si>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</si>
  <si>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</si>
  <si>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</si>
  <si>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</si>
  <si>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</si>
  <si>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</si>
  <si>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</si>
  <si>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</si>
  <si>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</si>
  <si>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</si>
  <si>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</si>
  <si>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</si>
  <si>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</si>
  <si>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</si>
  <si>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</si>
  <si>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</si>
  <si>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</si>
  <si>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</si>
  <si>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</si>
  <si>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</si>
  <si>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</si>
  <si>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</si>
  <si>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</si>
  <si>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</si>
  <si>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</si>
  <si>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</si>
  <si>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</si>
  <si>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</si>
  <si>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</si>
  <si>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</si>
  <si>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</si>
  <si>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</si>
  <si>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</si>
  <si>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</si>
  <si>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</si>
  <si>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</si>
  <si>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</si>
  <si>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</si>
  <si>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</si>
  <si>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</si>
  <si>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</si>
  <si>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</si>
  <si>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</si>
  <si>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</si>
  <si>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</si>
  <si>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</si>
  <si>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</si>
  <si>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</si>
  <si>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</si>
  <si>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</si>
  <si>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</si>
  <si>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</si>
  <si>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</si>
  <si>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</si>
  <si>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</si>
  <si>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</si>
  <si>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</si>
  <si>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</si>
  <si>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</si>
  <si>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</si>
  <si>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</si>
  <si>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</si>
  <si>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</si>
  <si>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</si>
  <si>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</si>
  <si>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</si>
  <si>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</si>
  <si>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</si>
  <si>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</si>
  <si>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</si>
  <si>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</si>
  <si>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</si>
  <si>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</si>
  <si>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</si>
  <si>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</si>
  <si>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</si>
  <si>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</si>
  <si>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</si>
  <si>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</si>
  <si>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</si>
  <si>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</si>
  <si>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</si>
  <si>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</si>
  <si>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</si>
  <si>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</si>
  <si>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</si>
  <si>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</si>
  <si>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</si>
  <si>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</si>
  <si>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</si>
  <si>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</si>
  <si>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</si>
  <si>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</si>
  <si>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</si>
  <si>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</si>
  <si>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</si>
  <si>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</si>
  <si>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</si>
  <si>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</si>
  <si>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</si>
  <si>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</si>
  <si>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</si>
  <si>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</si>
  <si>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</si>
  <si>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</si>
  <si>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</si>
  <si>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</si>
  <si>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</si>
  <si>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</si>
  <si>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</si>
  <si>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</si>
  <si>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</si>
  <si>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</si>
  <si>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</si>
  <si>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</si>
  <si>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</si>
  <si>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</si>
  <si>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</si>
  <si>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</si>
  <si>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</si>
  <si>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</si>
  <si>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</si>
  <si>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</si>
  <si>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</si>
  <si>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</si>
  <si>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</si>
  <si>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</si>
  <si>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</si>
  <si>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</si>
  <si>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</si>
  <si>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</si>
  <si>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</si>
  <si>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</si>
  <si>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</si>
  <si>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</si>
  <si>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</si>
  <si>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</si>
  <si>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</si>
  <si>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</si>
  <si>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</si>
  <si>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</si>
  <si>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</si>
  <si>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</si>
  <si>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</si>
  <si>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</si>
  <si>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</si>
  <si>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</si>
  <si>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</si>
  <si>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</si>
  <si>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</si>
  <si>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</si>
  <si>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</si>
  <si>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</si>
  <si>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</si>
  <si>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</si>
  <si>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</si>
  <si>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</si>
  <si>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</si>
  <si>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</si>
  <si>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</si>
  <si>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</si>
  <si>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</si>
  <si>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</si>
  <si>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</si>
  <si>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</si>
  <si>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</si>
  <si>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</si>
  <si>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</si>
  <si>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</si>
  <si>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</si>
  <si>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</si>
  <si>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</si>
  <si>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</si>
  <si>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</si>
  <si>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</si>
  <si>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</si>
  <si>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</si>
  <si>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</si>
  <si>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</si>
  <si>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</si>
  <si>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</si>
  <si>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</si>
  <si>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</si>
  <si>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</si>
  <si>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</si>
  <si>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</si>
  <si>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</si>
  <si>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</si>
  <si>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</si>
  <si>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</si>
  <si>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</si>
  <si>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</si>
  <si>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</si>
  <si>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</si>
  <si>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</si>
  <si>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</si>
  <si>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</si>
  <si>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</si>
  <si>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</si>
  <si>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</si>
  <si>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</si>
  <si>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</si>
  <si>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</si>
  <si>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</si>
  <si>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</si>
  <si>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</si>
  <si>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</si>
  <si>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</si>
  <si>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</si>
  <si>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</si>
  <si>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</si>
  <si>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</si>
  <si>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</si>
  <si>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</si>
  <si>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</si>
  <si>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</si>
  <si>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</si>
  <si>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</si>
  <si>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</si>
  <si>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</si>
  <si>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</si>
  <si>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</si>
  <si>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</si>
  <si>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</si>
  <si>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</si>
  <si>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</si>
  <si>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</si>
  <si>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</si>
  <si>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</si>
  <si>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</si>
  <si>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</si>
  <si>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</si>
  <si>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</si>
  <si>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</si>
  <si>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</si>
  <si>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</si>
  <si>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</si>
  <si>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</si>
  <si>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</si>
  <si>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</si>
  <si>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</si>
  <si>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</si>
  <si>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</si>
  <si>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</si>
  <si>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</si>
  <si>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</si>
  <si>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</si>
  <si>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</si>
  <si>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</si>
  <si>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</si>
  <si>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</si>
  <si>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</si>
  <si>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</si>
  <si>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</si>
  <si>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</si>
  <si>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</si>
  <si>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</si>
  <si>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</si>
  <si>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</si>
  <si>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</si>
  <si>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</si>
  <si>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</si>
  <si>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</si>
  <si>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</si>
  <si>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</si>
  <si>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</si>
  <si>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</si>
  <si>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</si>
  <si>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</si>
  <si>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</si>
  <si>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</si>
  <si>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</si>
  <si>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</si>
  <si>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</si>
  <si>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</si>
  <si>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</si>
  <si>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</si>
  <si>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</si>
  <si>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</si>
  <si>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</si>
  <si>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</si>
  <si>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</si>
  <si>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</si>
  <si>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</si>
  <si>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</si>
  <si>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</si>
  <si>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</si>
  <si>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</si>
  <si>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</si>
  <si>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</si>
  <si>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</si>
  <si>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</si>
  <si>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</si>
  <si>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</si>
  <si>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</si>
  <si>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</si>
  <si>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</si>
  <si>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</si>
  <si>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</si>
  <si>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</si>
  <si>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</si>
  <si>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</si>
  <si>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</si>
  <si>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</si>
  <si>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</si>
  <si>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</si>
  <si>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</si>
  <si>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</si>
  <si>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</si>
  <si>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</si>
  <si>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</si>
  <si>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</si>
  <si>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</si>
  <si>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</si>
  <si>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</si>
  <si>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</si>
  <si>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</si>
  <si>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</si>
  <si>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</si>
  <si>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</si>
  <si>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</si>
  <si>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</si>
  <si>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</si>
  <si>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</si>
  <si>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</si>
  <si>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</si>
  <si>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</si>
  <si>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</si>
  <si>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</si>
  <si>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</si>
  <si>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</si>
  <si>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</si>
  <si>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</si>
  <si>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</si>
  <si>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</si>
  <si>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</si>
  <si>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</si>
  <si>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</si>
  <si>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</si>
  <si>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</si>
  <si>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</si>
  <si>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</si>
  <si>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</si>
  <si>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</si>
  <si>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</si>
  <si>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</si>
  <si>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</si>
  <si>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</si>
  <si>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</si>
  <si>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</si>
  <si>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</si>
  <si>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</si>
  <si>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</si>
  <si>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</si>
  <si>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</si>
  <si>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</si>
  <si>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</si>
  <si>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</si>
  <si>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</si>
  <si>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</si>
  <si>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</si>
  <si>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</si>
  <si>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</si>
  <si>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</si>
  <si>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</si>
  <si>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</si>
  <si>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</si>
  <si>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</si>
  <si>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</si>
  <si>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</si>
  <si>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</si>
  <si>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</si>
  <si>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</si>
  <si>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</si>
  <si>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</si>
  <si>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</si>
  <si>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</si>
  <si>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</si>
  <si>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</si>
  <si>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</si>
  <si>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</si>
  <si>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</si>
  <si>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</si>
  <si>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</si>
  <si>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</si>
  <si>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</si>
  <si>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</si>
  <si>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</si>
  <si>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</si>
  <si>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</si>
  <si>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</si>
  <si>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</si>
  <si>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</si>
  <si>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</si>
  <si>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</si>
  <si>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</si>
  <si>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</si>
  <si>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</si>
  <si>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</si>
  <si>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</si>
  <si>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</si>
  <si>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</si>
  <si>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</si>
  <si>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</si>
  <si>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</si>
  <si>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</si>
  <si>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</si>
  <si>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</si>
  <si>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</si>
  <si>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</si>
  <si>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</si>
  <si>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</si>
  <si>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</si>
  <si>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</si>
  <si>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</si>
  <si>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</si>
  <si>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</si>
  <si>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</si>
  <si>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</si>
  <si>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</si>
  <si>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</si>
  <si>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</si>
  <si>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</si>
  <si>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</si>
  <si>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</si>
  <si>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</si>
  <si>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</si>
  <si>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</si>
  <si>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</si>
  <si>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</si>
  <si>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</si>
  <si>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</si>
  <si>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</si>
  <si>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</si>
  <si>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</si>
  <si>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</si>
  <si>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</si>
  <si>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</si>
  <si>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</si>
  <si>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</si>
  <si>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</si>
  <si>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</si>
  <si>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</si>
  <si>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</si>
  <si>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</si>
  <si>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</si>
  <si>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</si>
  <si>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</si>
  <si>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</si>
  <si>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</si>
  <si>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</si>
  <si>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</si>
  <si>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</si>
  <si>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</si>
  <si>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</si>
  <si>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</si>
  <si>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</si>
  <si>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</si>
  <si>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</si>
  <si>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</si>
  <si>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</si>
  <si>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</si>
  <si>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</si>
  <si>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</si>
  <si>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</si>
  <si>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</si>
  <si>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</si>
  <si>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</si>
  <si>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</si>
  <si>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</si>
  <si>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</si>
  <si>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</si>
  <si>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</si>
  <si>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</si>
  <si>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</si>
  <si>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</si>
  <si>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</si>
  <si>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</si>
  <si>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</si>
  <si>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</si>
  <si>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</si>
  <si>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</si>
  <si>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</si>
  <si>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</si>
  <si>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</si>
  <si>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</si>
  <si>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</si>
  <si>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</si>
  <si>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</si>
  <si>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</si>
  <si>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</si>
  <si>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</si>
  <si>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</si>
  <si>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</si>
  <si>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</si>
  <si>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</si>
  <si>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</si>
  <si>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</si>
  <si>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</si>
  <si>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</si>
  <si>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</si>
  <si>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</si>
  <si>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</si>
  <si>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</si>
  <si>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</si>
  <si>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</si>
  <si>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</si>
  <si>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</si>
  <si>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</si>
  <si>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</si>
  <si>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</si>
  <si>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</si>
  <si>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</si>
  <si>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</si>
  <si>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</si>
  <si>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</si>
  <si>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</si>
  <si>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</si>
  <si>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</si>
  <si>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</si>
  <si>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</si>
  <si>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</si>
  <si>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</si>
  <si>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</si>
  <si>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</si>
  <si>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</si>
  <si>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</si>
  <si>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</si>
  <si>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</si>
  <si>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</si>
  <si>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</si>
  <si>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</si>
  <si>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</si>
  <si>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</si>
  <si>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</si>
  <si>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</si>
  <si>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</si>
  <si>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</si>
  <si>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</si>
  <si>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</si>
  <si>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</si>
  <si>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</si>
  <si>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</si>
  <si>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</si>
  <si>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</si>
  <si>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</si>
  <si>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</si>
  <si>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</si>
  <si>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</si>
  <si>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</si>
  <si>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</si>
  <si>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</si>
  <si>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</si>
  <si>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</si>
  <si>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</si>
  <si>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</si>
  <si>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</si>
  <si>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</si>
  <si>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</si>
  <si>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</si>
  <si>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</si>
  <si>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</si>
  <si>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</si>
  <si>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</si>
  <si>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</si>
  <si>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</si>
  <si>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</si>
  <si>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</si>
  <si>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</si>
  <si>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</si>
  <si>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</si>
  <si>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</si>
  <si>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</si>
  <si>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</si>
  <si>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</si>
  <si>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</si>
  <si>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</si>
  <si>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</si>
  <si>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</si>
  <si>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</si>
  <si>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</si>
  <si>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</si>
  <si>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</si>
  <si>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</si>
  <si>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</si>
  <si>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</si>
  <si>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</si>
  <si>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</si>
  <si>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</si>
  <si>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</si>
  <si>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</si>
  <si>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</si>
  <si>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</si>
  <si>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</si>
  <si>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</si>
  <si>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</si>
  <si>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</si>
  <si>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</si>
  <si>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</si>
  <si>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</si>
  <si>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</si>
  <si>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</si>
  <si>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</si>
  <si>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</si>
  <si>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</si>
  <si>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</si>
  <si>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</si>
  <si>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</si>
  <si>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</si>
  <si>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</si>
  <si>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</si>
  <si>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</si>
  <si>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</si>
  <si>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</si>
  <si>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</si>
  <si>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</si>
  <si>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</si>
  <si>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</si>
  <si>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</si>
  <si>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</si>
  <si>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</si>
  <si>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</si>
  <si>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</si>
  <si>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</si>
  <si>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</si>
  <si>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</si>
  <si>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</si>
  <si>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</si>
  <si>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</si>
  <si>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</si>
  <si>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</si>
  <si>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</si>
  <si>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</si>
  <si>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</si>
  <si>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</si>
  <si>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</si>
  <si>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</si>
  <si>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</si>
  <si>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</si>
  <si>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</si>
  <si>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</si>
  <si>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</si>
  <si>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</si>
  <si>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</si>
  <si>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</si>
  <si>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</si>
  <si>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</si>
  <si>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</si>
  <si>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</si>
  <si>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</si>
  <si>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</si>
  <si>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</si>
  <si>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</si>
  <si>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</si>
  <si>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</si>
  <si>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</si>
  <si>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</si>
  <si>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</si>
  <si>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</si>
  <si>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</si>
  <si>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</si>
  <si>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</si>
  <si>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</si>
  <si>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</si>
  <si>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</si>
  <si>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</si>
  <si>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</si>
  <si>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</si>
  <si>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</si>
  <si>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</si>
  <si>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</si>
  <si>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</si>
  <si>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</si>
  <si>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</si>
  <si>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</si>
  <si>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</si>
  <si>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</si>
  <si>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</si>
  <si>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</si>
  <si>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</si>
  <si>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</si>
  <si>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</si>
  <si>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</si>
  <si>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</si>
  <si>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</si>
  <si>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</si>
  <si>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</si>
  <si>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</si>
  <si>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</si>
  <si>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</si>
  <si>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</si>
  <si>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</si>
  <si>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</si>
  <si>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</si>
  <si>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</si>
  <si>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</si>
  <si>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</si>
  <si>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</si>
  <si>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</si>
  <si>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</si>
  <si>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</si>
  <si>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</si>
  <si>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</si>
  <si>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</si>
  <si>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</si>
  <si>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</si>
  <si>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</si>
  <si>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</si>
  <si>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</si>
  <si>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</si>
  <si>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</si>
  <si>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</si>
  <si>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</si>
  <si>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</si>
  <si>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</si>
  <si>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</si>
  <si>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</si>
  <si>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</si>
  <si>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</si>
  <si>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</si>
  <si>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</si>
  <si>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</si>
  <si>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</si>
  <si>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</si>
  <si>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</si>
  <si>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</si>
  <si>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</si>
  <si>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</si>
  <si>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</si>
  <si>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</si>
  <si>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</si>
  <si>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</si>
  <si>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</si>
  <si>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</si>
  <si>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</si>
  <si>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</si>
  <si>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</si>
  <si>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</si>
  <si>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</si>
  <si>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</si>
  <si>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</si>
  <si>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</si>
  <si>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</si>
  <si>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</si>
  <si>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</si>
  <si>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</si>
  <si>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</si>
  <si>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</si>
  <si>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</si>
  <si>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</si>
  <si>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</si>
  <si>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</si>
  <si>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</si>
  <si>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</si>
  <si>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</si>
  <si>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</si>
  <si>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</si>
  <si>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</si>
  <si>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</si>
  <si>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</si>
  <si>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</si>
  <si>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</si>
  <si>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</si>
  <si>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</si>
  <si>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</si>
  <si>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</si>
  <si>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</si>
  <si>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</si>
  <si>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</si>
  <si>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</si>
  <si>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</si>
  <si>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</si>
  <si>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</si>
  <si>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</si>
  <si>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</si>
  <si>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</si>
  <si>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</si>
  <si>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</si>
  <si>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</si>
  <si>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</si>
  <si>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</si>
  <si>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</si>
  <si>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</si>
  <si>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</si>
  <si>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</si>
  <si>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</si>
  <si>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</si>
  <si>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</si>
  <si>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</si>
  <si>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</si>
  <si>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</si>
  <si>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</si>
  <si>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</si>
  <si>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</si>
  <si>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</si>
  <si>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</si>
  <si>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</si>
  <si>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</si>
  <si>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</si>
  <si>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</si>
  <si>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</si>
  <si>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</si>
  <si>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</si>
  <si>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</si>
  <si>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</si>
  <si>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</si>
  <si>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</si>
  <si>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</si>
  <si>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</si>
  <si>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</si>
  <si>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</si>
  <si>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</si>
  <si>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</si>
  <si>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</si>
  <si>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</si>
  <si>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</si>
  <si>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</si>
  <si>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</si>
  <si>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</si>
  <si>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</si>
  <si>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</si>
  <si>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</si>
  <si>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</si>
  <si>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</si>
  <si>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</si>
  <si>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</si>
  <si>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</si>
  <si>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</si>
  <si>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</si>
  <si>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</si>
  <si>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</si>
  <si>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</si>
  <si>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</si>
  <si>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</si>
  <si>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</si>
  <si>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</si>
  <si>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</si>
  <si>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</si>
  <si>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</si>
  <si>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</si>
  <si>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</si>
  <si>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</si>
  <si>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</si>
  <si>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</si>
  <si>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</si>
  <si>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</si>
  <si>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</si>
  <si>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</si>
  <si>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</si>
  <si>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</si>
  <si>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</si>
  <si>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</si>
  <si>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</si>
  <si>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</si>
  <si>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</si>
  <si>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</si>
  <si>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</si>
  <si>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</si>
  <si>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</si>
  <si>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</si>
  <si>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</si>
  <si>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</si>
  <si>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</si>
  <si>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</si>
  <si>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</si>
  <si>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</si>
  <si>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</si>
  <si>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</si>
  <si>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</si>
  <si>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</si>
  <si>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</si>
  <si>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</si>
  <si>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</si>
  <si>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</si>
  <si>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</si>
  <si>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</si>
  <si>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</si>
  <si>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</si>
  <si>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</si>
  <si>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</si>
  <si>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</si>
  <si>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</si>
  <si>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</si>
  <si>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</si>
  <si>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</si>
  <si>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</si>
  <si>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</si>
  <si>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</si>
  <si>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</si>
  <si>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</si>
  <si>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</si>
  <si>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</si>
  <si>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</si>
  <si>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</si>
  <si>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</si>
  <si>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</si>
  <si>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</si>
  <si>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</si>
  <si>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</si>
  <si>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</si>
  <si>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</si>
  <si>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</si>
  <si>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</si>
  <si>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</si>
  <si>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</si>
  <si>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</si>
  <si>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</si>
  <si>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</si>
  <si>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</si>
  <si>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</si>
  <si>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</si>
  <si>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</si>
  <si>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</si>
  <si>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</si>
  <si>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</si>
  <si>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</si>
  <si>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</si>
  <si>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</si>
  <si>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</si>
  <si>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</si>
  <si>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</si>
  <si>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</si>
  <si>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</si>
  <si>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</si>
  <si>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</si>
  <si>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</si>
  <si>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</si>
  <si>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</si>
  <si>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</si>
  <si>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</si>
  <si>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</si>
  <si>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</si>
  <si>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</si>
  <si>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</si>
  <si>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</si>
  <si>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</si>
  <si>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</si>
  <si>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</si>
  <si>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</si>
  <si>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</si>
  <si>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</si>
  <si>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</si>
  <si>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</si>
  <si>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</si>
  <si>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</si>
  <si>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</si>
  <si>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</si>
  <si>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</si>
  <si>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</si>
  <si>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</si>
  <si>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</si>
  <si>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</si>
  <si>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</si>
  <si>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</si>
  <si>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</si>
  <si>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</si>
  <si>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</si>
  <si>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</si>
  <si>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</si>
  <si>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</si>
  <si>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</si>
  <si>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</si>
  <si>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</si>
  <si>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</si>
  <si>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</si>
  <si>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</si>
  <si>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</si>
  <si>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</si>
  <si>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</si>
  <si>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</si>
  <si>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</si>
  <si>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</si>
  <si>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</si>
  <si>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</si>
  <si>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</si>
  <si>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</si>
  <si>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</si>
  <si>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</si>
  <si>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</si>
  <si>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</si>
  <si>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</si>
  <si>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</si>
  <si>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</si>
  <si>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</si>
  <si>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</si>
  <si>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</si>
  <si>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</si>
  <si>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</si>
  <si>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</si>
  <si>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</si>
  <si>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</si>
  <si>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</si>
  <si>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</si>
  <si>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</si>
  <si>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</si>
  <si>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</si>
  <si>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</si>
  <si>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</si>
  <si>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</si>
  <si>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</si>
  <si>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</si>
  <si>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</si>
  <si>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</si>
  <si>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</si>
  <si>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</si>
  <si>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</si>
  <si>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</si>
  <si>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</si>
  <si>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</si>
  <si>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</si>
  <si>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</si>
  <si>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</si>
  <si>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</si>
  <si>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</si>
  <si>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</si>
  <si>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</si>
  <si>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</si>
  <si>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</si>
  <si>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</si>
  <si>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</si>
  <si>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</si>
  <si>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</si>
  <si>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</si>
  <si>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</si>
  <si>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</si>
  <si>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</si>
  <si>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</si>
  <si>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</si>
  <si>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</si>
  <si>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</si>
  <si>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</si>
  <si>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</si>
  <si>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</si>
  <si>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</si>
  <si>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</si>
  <si>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</si>
  <si>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</si>
  <si>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</si>
  <si>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</si>
  <si>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</si>
  <si>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</si>
  <si>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</si>
  <si>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</si>
  <si>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</si>
  <si>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</si>
  <si>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</si>
  <si>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</si>
  <si>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</si>
  <si>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</si>
  <si>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</si>
  <si>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</si>
  <si>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</si>
  <si>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</si>
  <si>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</si>
  <si>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</si>
  <si>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</si>
  <si>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</si>
  <si>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</si>
  <si>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</si>
  <si>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</si>
  <si>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</si>
  <si>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</si>
  <si>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</si>
  <si>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</si>
  <si>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</si>
  <si>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</si>
  <si>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</si>
  <si>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</si>
  <si>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</si>
  <si>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</si>
  <si>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</si>
  <si>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</si>
  <si>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</si>
  <si>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</si>
  <si>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</si>
  <si>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</si>
  <si>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</si>
  <si>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</si>
  <si>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</si>
  <si>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</si>
  <si>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</si>
  <si>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</si>
  <si>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</si>
  <si>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</si>
  <si>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</si>
  <si>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</si>
  <si>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</si>
  <si>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</si>
  <si>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</si>
  <si>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</si>
  <si>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</si>
  <si>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</si>
  <si>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</si>
  <si>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</si>
  <si>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</si>
  <si>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</si>
  <si>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</si>
  <si>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</si>
  <si>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</si>
  <si>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</si>
  <si>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</si>
  <si>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</si>
  <si>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</si>
  <si>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</si>
  <si>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</si>
  <si>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</si>
  <si>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</si>
  <si>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</si>
  <si>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</si>
  <si>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</si>
  <si>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</si>
  <si>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</si>
  <si>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</si>
  <si>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</si>
  <si>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</si>
  <si>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</si>
  <si>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</si>
  <si>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</si>
  <si>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</si>
  <si>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</si>
  <si>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</si>
  <si>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</si>
  <si>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</si>
  <si>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</si>
  <si>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</si>
  <si>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</si>
  <si>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</si>
  <si>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</si>
  <si>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</si>
  <si>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</si>
  <si>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</si>
  <si>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</si>
  <si>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</si>
  <si>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</si>
  <si>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</si>
  <si>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</si>
  <si>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</si>
  <si>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</si>
  <si>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</si>
  <si>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</si>
  <si>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</si>
  <si>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</si>
  <si>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</si>
  <si>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</si>
  <si>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</si>
  <si>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</si>
  <si>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</si>
  <si>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</si>
  <si>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</si>
  <si>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</si>
  <si>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</si>
  <si>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</si>
  <si>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</si>
  <si>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</si>
  <si>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</si>
  <si>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</si>
  <si>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</si>
  <si>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</si>
  <si>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</si>
  <si>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</si>
  <si>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</si>
  <si>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</si>
  <si>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</si>
  <si>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</si>
  <si>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</si>
  <si>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</si>
  <si>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</si>
  <si>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</si>
  <si>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</si>
  <si>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</si>
  <si>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</si>
  <si>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</si>
  <si>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</si>
  <si>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</si>
  <si>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</si>
  <si>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</si>
  <si>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</si>
  <si>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</si>
  <si>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</si>
  <si>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</si>
  <si>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</si>
  <si>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</si>
  <si>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</si>
  <si>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</si>
  <si>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</si>
  <si>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</si>
  <si>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</si>
  <si>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</si>
  <si>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</si>
  <si>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</si>
  <si>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</si>
  <si>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</si>
  <si>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</si>
  <si>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</si>
  <si>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</si>
  <si>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</si>
  <si>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</si>
  <si>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</si>
  <si>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</si>
  <si>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</si>
  <si>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</si>
  <si>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</si>
  <si>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</si>
  <si>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</si>
  <si>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</si>
  <si>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</si>
  <si>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</si>
  <si>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</si>
  <si>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</si>
  <si>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</si>
  <si>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</si>
  <si>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</si>
  <si>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</si>
  <si>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</si>
  <si>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</si>
  <si>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</si>
  <si>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</si>
  <si>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</si>
  <si>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</si>
  <si>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</si>
  <si>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</si>
  <si>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</si>
  <si>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</si>
  <si>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</si>
  <si>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</si>
  <si>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</si>
  <si>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</si>
  <si>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</si>
  <si>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</si>
  <si>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</si>
  <si>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</si>
  <si>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</si>
  <si>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</si>
  <si>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</si>
  <si>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</si>
  <si>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</si>
  <si>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</si>
  <si>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</si>
  <si>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</si>
  <si>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</si>
  <si>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</si>
  <si>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</si>
  <si>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</si>
  <si>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</si>
  <si>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</si>
  <si>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</si>
  <si>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</si>
  <si>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</si>
  <si>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</si>
  <si>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</si>
  <si>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</si>
  <si>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</si>
  <si>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</si>
  <si>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</si>
  <si>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</si>
  <si>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</si>
  <si>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</si>
  <si>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</si>
  <si>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</si>
  <si>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</si>
  <si>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</si>
  <si>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</si>
  <si>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</si>
  <si>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</si>
  <si>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</si>
  <si>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</si>
  <si>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</si>
  <si>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</si>
  <si>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</si>
  <si>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</si>
  <si>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</si>
  <si>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</si>
  <si>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</si>
  <si>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</si>
  <si>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</si>
  <si>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</si>
  <si>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</si>
  <si>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</si>
  <si>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</si>
  <si>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</si>
  <si>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</si>
  <si>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</si>
  <si>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</si>
  <si>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</si>
  <si>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</si>
  <si>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</si>
  <si>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</si>
  <si>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</si>
  <si>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</si>
  <si>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</si>
  <si>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</si>
  <si>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</si>
  <si>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</si>
  <si>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</si>
  <si>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</si>
  <si>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</si>
  <si>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</si>
  <si>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</si>
  <si>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</si>
  <si>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</si>
  <si>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</si>
  <si>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</si>
  <si>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</si>
  <si>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</si>
  <si>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</si>
  <si>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</si>
  <si>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</si>
  <si>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</si>
  <si>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</si>
  <si>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</si>
  <si>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</si>
  <si>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</si>
  <si>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</si>
  <si>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</si>
  <si>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</si>
  <si>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</si>
  <si>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</si>
  <si>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</si>
  <si>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</si>
  <si>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</si>
  <si>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</si>
  <si>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</si>
  <si>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</si>
  <si>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</si>
  <si>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</si>
  <si>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</si>
  <si>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</si>
  <si>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</si>
  <si>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</si>
  <si>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</si>
  <si>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</si>
  <si>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</si>
  <si>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</si>
  <si>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</si>
  <si>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</si>
  <si>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</si>
  <si>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</si>
  <si>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</si>
  <si>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</si>
  <si>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</si>
  <si>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</si>
  <si>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</si>
  <si>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</si>
  <si>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</si>
  <si>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</si>
  <si>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</si>
  <si>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</si>
  <si>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</si>
  <si>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</si>
  <si>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</si>
  <si>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</si>
  <si>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</si>
  <si>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</si>
  <si>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</si>
  <si>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</si>
  <si>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</si>
  <si>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</si>
  <si>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</si>
  <si>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</si>
  <si>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</si>
  <si>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</si>
  <si>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</si>
  <si>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</si>
  <si>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</si>
  <si>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</si>
  <si>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</si>
  <si>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</si>
  <si>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</si>
  <si>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</si>
  <si>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</si>
  <si>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</si>
  <si>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</si>
  <si>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</si>
  <si>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</si>
  <si>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</si>
  <si>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</si>
  <si>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</si>
  <si>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</si>
  <si>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</si>
  <si>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</si>
  <si>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</si>
  <si>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</si>
  <si>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</si>
  <si>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</si>
  <si>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</si>
  <si>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</si>
  <si>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</si>
  <si>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</si>
  <si>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</si>
  <si>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</si>
  <si>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</si>
  <si>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</si>
  <si>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</si>
  <si>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</si>
  <si>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</si>
  <si>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</si>
  <si>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</si>
  <si>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</si>
  <si>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</si>
  <si>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</si>
  <si>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</si>
  <si>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</si>
  <si>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</si>
  <si>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</si>
  <si>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</si>
  <si>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</si>
  <si>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</si>
  <si>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</si>
  <si>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</si>
  <si>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</si>
  <si>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</si>
  <si>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</si>
  <si>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</si>
  <si>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</si>
  <si>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</si>
  <si>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</si>
  <si>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</si>
  <si>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</si>
  <si>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</si>
  <si>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</si>
  <si>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</si>
  <si>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</si>
  <si>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</si>
  <si>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</si>
  <si>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</si>
  <si>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</si>
  <si>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</si>
  <si>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</si>
  <si>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</si>
  <si>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</si>
  <si>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</si>
  <si>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</si>
  <si>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</si>
  <si>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</si>
  <si>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</si>
  <si>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</si>
  <si>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</si>
  <si>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</si>
  <si>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</si>
  <si>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</si>
  <si>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</si>
  <si>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</si>
  <si>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</si>
  <si>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</si>
  <si>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</si>
  <si>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</si>
  <si>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</si>
  <si>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</si>
  <si>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</si>
  <si>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</si>
  <si>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</si>
  <si>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</si>
  <si>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</si>
  <si>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</si>
  <si>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</si>
  <si>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</si>
  <si>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</si>
  <si>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</si>
  <si>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</si>
  <si>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</si>
  <si>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</si>
  <si>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</si>
  <si>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</si>
  <si>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</si>
  <si>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</si>
  <si>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</si>
  <si>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</si>
  <si>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</si>
  <si>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</si>
  <si>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</si>
  <si>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</si>
  <si>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</si>
  <si>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</si>
  <si>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</si>
  <si>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</si>
  <si>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</si>
  <si>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</si>
  <si>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</si>
  <si>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</si>
  <si>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</si>
  <si>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</si>
  <si>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</si>
  <si>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</si>
  <si>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</si>
  <si>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</si>
  <si>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</si>
  <si>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</si>
  <si>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</si>
  <si>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</si>
  <si>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</si>
  <si>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</si>
  <si>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</si>
  <si>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</si>
  <si>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</si>
  <si>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</si>
  <si>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</si>
  <si>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</si>
  <si>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</si>
  <si>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</si>
  <si>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</si>
  <si>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</si>
  <si>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</si>
  <si>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</si>
  <si>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</si>
  <si>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</si>
  <si>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</si>
  <si>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</si>
  <si>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</si>
  <si>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</si>
  <si>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</si>
  <si>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</si>
  <si>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</si>
  <si>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</si>
  <si>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</si>
  <si>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</si>
  <si>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</si>
  <si>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</si>
  <si>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</si>
  <si>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</si>
  <si>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</si>
  <si>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</si>
  <si>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</si>
  <si>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</si>
  <si>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</si>
  <si>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</si>
  <si>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</si>
  <si>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</si>
  <si>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</si>
  <si>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</si>
  <si>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</si>
  <si>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</si>
  <si>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</si>
  <si>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</si>
  <si>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</si>
  <si>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</si>
  <si>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</si>
  <si>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</si>
  <si>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</si>
  <si>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</si>
  <si>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</si>
  <si>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</si>
  <si>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</si>
  <si>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</si>
  <si>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</si>
  <si>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</si>
  <si>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</si>
  <si>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</si>
  <si>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</si>
  <si>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</si>
  <si>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</si>
  <si>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</si>
  <si>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</si>
  <si>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</si>
  <si>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</si>
  <si>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</si>
  <si>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</si>
  <si>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</si>
  <si>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</si>
  <si>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</si>
  <si>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</si>
  <si>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</si>
  <si>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</si>
  <si>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</si>
  <si>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</si>
  <si>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</si>
  <si>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</si>
  <si>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</si>
  <si>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</si>
  <si>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</si>
  <si>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</si>
  <si>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</si>
  <si>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</si>
  <si>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</si>
  <si>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</si>
  <si>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</si>
  <si>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</si>
  <si>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</si>
  <si>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</si>
  <si>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</si>
  <si>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</si>
  <si>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</si>
  <si>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</si>
  <si>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</si>
  <si>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</si>
  <si>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</si>
  <si>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</si>
  <si>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</si>
  <si>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</si>
  <si>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</si>
  <si>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</si>
  <si>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</si>
  <si>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</si>
  <si>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</si>
  <si>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</si>
  <si>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</si>
  <si>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</si>
  <si>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</si>
  <si>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</si>
  <si>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</si>
  <si>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</si>
  <si>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</si>
  <si>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</si>
  <si>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</si>
  <si>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</si>
  <si>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</si>
  <si>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</si>
  <si>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</si>
  <si>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</si>
  <si>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</si>
  <si>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</si>
  <si>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</si>
  <si>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</si>
  <si>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</si>
  <si>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</si>
  <si>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</si>
  <si>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</si>
  <si>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</si>
  <si>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</si>
  <si>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</si>
  <si>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</si>
  <si>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</si>
  <si>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</si>
  <si>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</si>
  <si>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</si>
  <si>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</si>
  <si>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</si>
  <si>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</si>
  <si>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</si>
  <si>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</si>
  <si>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</si>
  <si>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</si>
  <si>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</si>
  <si>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</si>
  <si>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</si>
  <si>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</si>
  <si>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</si>
  <si>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</si>
  <si>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</si>
  <si>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</si>
  <si>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</si>
  <si>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</si>
  <si>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</si>
  <si>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</si>
  <si>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</si>
  <si>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</si>
  <si>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</si>
  <si>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</si>
  <si>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</si>
  <si>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</si>
  <si>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</si>
  <si>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</si>
  <si>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</si>
  <si>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</si>
  <si>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</si>
  <si>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</si>
  <si>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</si>
  <si>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</si>
  <si>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</si>
  <si>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</si>
  <si>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</si>
  <si>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</si>
  <si>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</si>
  <si>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</si>
  <si>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</si>
  <si>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</si>
  <si>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</si>
  <si>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</si>
  <si>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</si>
  <si>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</si>
  <si>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</si>
  <si>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</si>
  <si>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</si>
  <si>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</si>
  <si>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</si>
  <si>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</si>
  <si>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</si>
  <si>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</si>
  <si>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</si>
  <si>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</si>
  <si>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</si>
  <si>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</si>
  <si>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</si>
  <si>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</si>
  <si>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</si>
  <si>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</si>
  <si>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</si>
  <si>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</si>
  <si>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</si>
  <si>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</si>
  <si>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</si>
  <si>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</si>
  <si>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</si>
  <si>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</si>
  <si>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</si>
  <si>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</si>
  <si>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</si>
  <si>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</si>
  <si>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</si>
  <si>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</si>
  <si>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</si>
  <si>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</si>
  <si>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</si>
  <si>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</si>
  <si>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</si>
  <si>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</si>
  <si>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</si>
  <si>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</si>
  <si>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</si>
  <si>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</si>
  <si>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</si>
  <si>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</si>
  <si>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</si>
  <si>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</si>
  <si>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</si>
  <si>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</si>
  <si>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</si>
  <si>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</si>
  <si>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</si>
  <si>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</si>
  <si>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</si>
  <si>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</si>
  <si>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</si>
  <si>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</si>
  <si>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</si>
  <si>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</si>
  <si>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</si>
  <si>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</si>
  <si>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</si>
  <si>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</si>
  <si>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</si>
  <si>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</si>
  <si>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</si>
  <si>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</si>
  <si>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</si>
  <si>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</si>
  <si>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</si>
  <si>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</si>
  <si>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</si>
  <si>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</si>
  <si>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</si>
  <si>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</si>
  <si>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</si>
  <si>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</si>
  <si>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</si>
  <si>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</si>
  <si>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</si>
  <si>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</si>
  <si>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</si>
  <si>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</si>
  <si>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</si>
  <si>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</si>
  <si>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</si>
  <si>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</si>
  <si>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</si>
  <si>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</si>
  <si>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</si>
  <si>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</si>
  <si>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</si>
  <si>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</si>
  <si>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</si>
  <si>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</si>
  <si>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</si>
  <si>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</si>
  <si>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</si>
  <si>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</si>
  <si>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</si>
  <si>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</si>
  <si>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</si>
  <si>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</si>
  <si>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</si>
  <si>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</si>
  <si>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</si>
  <si>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</si>
  <si>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</si>
  <si>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</si>
  <si>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</si>
  <si>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</si>
  <si>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</si>
  <si>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</si>
  <si>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</si>
  <si>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</si>
  <si>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</si>
  <si>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</si>
  <si>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</si>
  <si>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</si>
  <si>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</si>
  <si>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</si>
  <si>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</si>
  <si>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</si>
  <si>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</si>
  <si>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</si>
  <si>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</si>
  <si>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</si>
  <si>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</si>
  <si>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</si>
  <si>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</si>
  <si>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</si>
  <si>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</si>
  <si>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</si>
  <si>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</si>
  <si>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</si>
  <si>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</si>
  <si>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</si>
  <si>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</si>
  <si>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</si>
  <si>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</si>
  <si>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</si>
  <si>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</si>
  <si>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</si>
  <si>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</si>
  <si>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</si>
  <si>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</si>
  <si>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</si>
  <si>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</si>
  <si>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</si>
  <si>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</si>
  <si>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</si>
  <si>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</si>
  <si>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</si>
  <si>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</si>
  <si>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</si>
  <si>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</si>
  <si>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</si>
  <si>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</si>
  <si>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</si>
  <si>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</si>
  <si>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</si>
  <si>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</si>
  <si>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</si>
  <si>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</si>
  <si>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</si>
  <si>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</si>
  <si>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</si>
  <si>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</si>
  <si>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</si>
  <si>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</si>
  <si>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</si>
  <si>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</si>
  <si>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</si>
  <si>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</si>
  <si>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</si>
  <si>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</si>
  <si>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</si>
  <si>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</si>
  <si>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</si>
  <si>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</si>
  <si>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</si>
  <si>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</si>
  <si>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</si>
  <si>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</si>
  <si>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</si>
  <si>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</si>
  <si>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</si>
  <si>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</si>
  <si>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</si>
  <si>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</si>
  <si>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</si>
  <si>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</si>
  <si>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</si>
  <si>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</si>
  <si>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</si>
  <si>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</si>
  <si>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</si>
  <si>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</si>
  <si>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</si>
  <si>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</si>
  <si>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</si>
  <si>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</si>
  <si>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</si>
  <si>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</si>
  <si>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</si>
  <si>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</si>
  <si>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</si>
  <si>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</si>
  <si>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</si>
  <si>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</si>
  <si>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</si>
  <si>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</si>
  <si>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</si>
  <si>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</si>
  <si>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</si>
  <si>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</si>
  <si>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</si>
  <si>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</si>
  <si>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</si>
  <si>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</si>
  <si>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</si>
  <si>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</si>
  <si>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</si>
  <si>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</si>
  <si>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</si>
  <si>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</si>
  <si>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</si>
  <si>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</si>
  <si>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</si>
  <si>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</si>
  <si>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</si>
  <si>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</si>
  <si>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</si>
  <si>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</si>
  <si>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</si>
  <si>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</si>
  <si>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</si>
  <si>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</si>
  <si>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</si>
  <si>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</si>
  <si>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</si>
  <si>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</si>
  <si>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</si>
  <si>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</si>
  <si>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</si>
  <si>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</si>
  <si>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</si>
  <si>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</si>
  <si>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</si>
  <si>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</si>
  <si>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</si>
  <si>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</si>
  <si>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</si>
  <si>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</si>
  <si>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</si>
  <si>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</si>
  <si>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</si>
  <si>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</si>
  <si>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</si>
  <si>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</si>
  <si>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</si>
  <si>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</si>
  <si>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</si>
  <si>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</si>
  <si>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</si>
  <si>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</si>
  <si>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</si>
  <si>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</si>
  <si>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</si>
  <si>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</si>
  <si>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</si>
  <si>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</si>
  <si>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</si>
  <si>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</si>
  <si>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</si>
  <si>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</si>
  <si>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</si>
  <si>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</si>
  <si>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</si>
  <si>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</si>
  <si>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</si>
  <si>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</si>
  <si>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</si>
  <si>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</si>
  <si>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</si>
  <si>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</si>
  <si>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</si>
  <si>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</si>
  <si>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</si>
  <si>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</si>
  <si>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</si>
  <si>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</si>
  <si>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</si>
  <si>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</si>
  <si>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</si>
  <si>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</si>
  <si>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</si>
  <si>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</si>
  <si>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</si>
  <si>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</si>
  <si>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</si>
  <si>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</si>
  <si>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</si>
  <si>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</si>
  <si>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</si>
  <si>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</si>
  <si>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</si>
  <si>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</si>
  <si>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</si>
  <si>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</si>
  <si>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</si>
  <si>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</si>
  <si>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</si>
  <si>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</si>
  <si>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</si>
  <si>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</si>
  <si>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</si>
  <si>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</si>
  <si>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</si>
  <si>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</si>
  <si>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</si>
  <si>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</si>
  <si>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</si>
  <si>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</si>
  <si>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</si>
  <si>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</si>
  <si>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</si>
  <si>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</si>
  <si>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</si>
  <si>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</si>
  <si>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</si>
  <si>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</si>
  <si>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</si>
  <si>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</si>
  <si>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</si>
  <si>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</si>
  <si>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</si>
  <si>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</si>
  <si>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</si>
  <si>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</si>
  <si>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</si>
  <si>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</si>
  <si>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</si>
  <si>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</si>
  <si>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</si>
  <si>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</si>
  <si>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</si>
  <si>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</si>
  <si>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</si>
  <si>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</si>
  <si>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</si>
  <si>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</si>
  <si>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</si>
  <si>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</si>
  <si>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</si>
  <si>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</si>
  <si>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</si>
  <si>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</si>
  <si>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</si>
  <si>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</si>
  <si>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</si>
  <si>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</si>
  <si>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</si>
  <si>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</si>
  <si>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</si>
  <si>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</si>
  <si>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</si>
  <si>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</si>
  <si>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</si>
  <si>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</si>
  <si>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</si>
  <si>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</si>
  <si>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</si>
  <si>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</si>
  <si>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</si>
  <si>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</si>
  <si>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</si>
  <si>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</si>
  <si>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</si>
  <si>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</si>
  <si>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</si>
  <si>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</si>
  <si>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</si>
  <si>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</si>
  <si>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</si>
  <si>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</si>
  <si>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</si>
  <si>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</si>
  <si>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</si>
  <si>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</si>
  <si>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</si>
  <si>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</si>
  <si>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</si>
  <si>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</si>
  <si>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</si>
  <si>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</si>
  <si>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</si>
  <si>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</si>
  <si>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</si>
  <si>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</si>
  <si>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</si>
  <si>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</si>
  <si>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</si>
  <si>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</si>
  <si>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</si>
  <si>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</si>
  <si>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</si>
  <si>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</si>
  <si>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</si>
  <si>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</si>
  <si>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</si>
  <si>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</si>
  <si>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</si>
  <si>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</si>
  <si>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</si>
  <si>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</si>
  <si>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</si>
  <si>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</si>
  <si>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</si>
  <si>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</si>
  <si>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</si>
  <si>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</si>
  <si>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</si>
  <si>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</si>
  <si>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</si>
  <si>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</si>
  <si>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</si>
  <si>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</si>
  <si>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</si>
  <si>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</si>
  <si>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</si>
  <si>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</si>
  <si>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</si>
  <si>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</si>
  <si>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</si>
  <si>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</si>
  <si>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</si>
  <si>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</si>
  <si>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</si>
  <si>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</si>
  <si>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</si>
  <si>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</si>
  <si>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</si>
  <si>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</si>
  <si>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</si>
  <si>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</si>
  <si>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</si>
  <si>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</si>
  <si>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</si>
  <si>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</si>
  <si>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</si>
  <si>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</si>
  <si>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</si>
  <si>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</si>
  <si>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</si>
  <si>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</si>
  <si>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</si>
  <si>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</si>
  <si>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</si>
  <si>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</si>
  <si>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</si>
  <si>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</si>
  <si>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</si>
  <si>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</si>
  <si>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</si>
  <si>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</si>
  <si>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</si>
  <si>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</si>
  <si>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</si>
  <si>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</si>
  <si>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</si>
  <si>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</si>
  <si>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</si>
  <si>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</si>
  <si>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</si>
  <si>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</si>
  <si>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</si>
  <si>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</si>
  <si>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</si>
  <si>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</si>
  <si>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</si>
  <si>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</si>
  <si>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</si>
  <si>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</si>
  <si>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</si>
  <si>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</si>
  <si>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</si>
  <si>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</si>
  <si>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</si>
  <si>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</si>
  <si>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</si>
  <si>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</si>
  <si>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</si>
  <si>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</si>
  <si>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</si>
  <si>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</si>
  <si>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</si>
  <si>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</si>
  <si>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</si>
  <si>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</si>
  <si>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</si>
  <si>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</si>
  <si>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</si>
  <si>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</si>
  <si>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</si>
  <si>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</si>
  <si>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</si>
  <si>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</si>
  <si>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</si>
  <si>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</si>
  <si>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</si>
  <si>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</si>
  <si>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</si>
  <si>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</si>
  <si>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</si>
  <si>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</si>
  <si>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</si>
  <si>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</si>
  <si>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</si>
  <si>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</si>
  <si>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</si>
  <si>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</si>
  <si>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</si>
  <si>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</si>
  <si>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</si>
  <si>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</si>
  <si>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</si>
  <si>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</si>
  <si>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</si>
  <si>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</si>
  <si>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</si>
  <si>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</si>
  <si>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</si>
  <si>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</si>
  <si>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</si>
  <si>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</si>
  <si>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</si>
  <si>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</si>
  <si>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</si>
  <si>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</si>
  <si>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</si>
  <si>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</si>
  <si>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</si>
  <si>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</si>
  <si>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</si>
  <si>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</si>
  <si>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</si>
  <si>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</si>
  <si>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</si>
  <si>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</si>
  <si>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</si>
  <si>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</si>
  <si>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</si>
  <si>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</si>
  <si>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</si>
  <si>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</si>
  <si>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</si>
  <si>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</si>
  <si>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</si>
  <si>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</si>
  <si>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</si>
  <si>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</si>
  <si>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</si>
  <si>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</si>
  <si>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</si>
  <si>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</si>
  <si>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</si>
  <si>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</si>
  <si>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</si>
  <si>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</si>
  <si>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</si>
  <si>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</si>
  <si>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</si>
  <si>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</si>
  <si>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</si>
  <si>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</si>
  <si>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</si>
  <si>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</si>
  <si>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</si>
  <si>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</si>
  <si>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</si>
  <si>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</si>
  <si>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</si>
  <si>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</si>
  <si>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</si>
  <si>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</si>
  <si>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</si>
  <si>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</si>
  <si>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</si>
  <si>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</si>
  <si>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</si>
  <si>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</si>
  <si>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</si>
  <si>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</si>
  <si>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</si>
  <si>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</si>
  <si>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</si>
  <si>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</si>
  <si>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</si>
  <si>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</si>
  <si>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</si>
  <si>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</si>
  <si>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</si>
  <si>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</si>
  <si>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</si>
  <si>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</si>
  <si>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</si>
  <si>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</si>
  <si>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</si>
  <si>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</si>
  <si>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</si>
  <si>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</si>
  <si>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</si>
  <si>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</si>
  <si>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</si>
  <si>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</si>
  <si>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</si>
  <si>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</si>
  <si>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</si>
  <si>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</si>
  <si>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</si>
  <si>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</si>
  <si>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</si>
  <si>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</si>
  <si>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</si>
  <si>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</si>
  <si>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</si>
  <si>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</si>
  <si>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</si>
  <si>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</si>
  <si>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</si>
  <si>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</si>
  <si>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</si>
  <si>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</si>
  <si>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</si>
  <si>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</si>
  <si>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</si>
  <si>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</si>
  <si>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</si>
  <si>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</si>
  <si>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</si>
  <si>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</si>
  <si>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</si>
  <si>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</si>
  <si>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</si>
  <si>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</si>
  <si>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</si>
  <si>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</si>
  <si>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</si>
  <si>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</si>
  <si>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</si>
  <si>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</si>
  <si>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</si>
  <si>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</si>
  <si>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</si>
  <si>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</si>
  <si>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</si>
  <si>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</si>
  <si>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</si>
  <si>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</si>
  <si>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</si>
  <si>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</si>
  <si>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</si>
  <si>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</si>
  <si>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</si>
  <si>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</si>
  <si>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</si>
  <si>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</si>
  <si>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</si>
  <si>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</si>
  <si>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</si>
  <si>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</si>
  <si>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</si>
  <si>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</si>
  <si>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</si>
  <si>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</si>
  <si>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</si>
  <si>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</si>
  <si>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</si>
  <si>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</si>
  <si>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</si>
  <si>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</si>
  <si>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</si>
  <si>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</si>
  <si>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</si>
  <si>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</si>
  <si>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</si>
  <si>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</si>
  <si>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</si>
  <si>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</si>
  <si>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</si>
  <si>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</si>
  <si>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</si>
  <si>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</si>
  <si>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</si>
  <si>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</si>
  <si>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</si>
  <si>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</si>
  <si>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</si>
  <si>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</si>
  <si>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</si>
  <si>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</si>
  <si>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</si>
  <si>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</si>
  <si>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</si>
  <si>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</si>
  <si>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</si>
  <si>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</si>
  <si>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</si>
  <si>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</si>
  <si>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</si>
  <si>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</si>
  <si>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</si>
  <si>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</si>
  <si>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</si>
  <si>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</si>
  <si>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</si>
  <si>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</si>
  <si>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</si>
  <si>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</si>
  <si>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</si>
  <si>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</si>
  <si>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</si>
  <si>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</si>
  <si>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</si>
  <si>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</si>
  <si>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</si>
  <si>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</si>
  <si>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</si>
  <si>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</si>
  <si>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</si>
  <si>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</si>
  <si>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</si>
  <si>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</si>
  <si>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</si>
  <si>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</si>
  <si>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</si>
  <si>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</si>
  <si>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</si>
  <si>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</si>
  <si>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</si>
  <si>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</si>
  <si>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</si>
  <si>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</si>
  <si>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</si>
  <si>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</si>
  <si>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</si>
  <si>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</si>
  <si>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</si>
  <si>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</si>
  <si>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</si>
  <si>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</si>
  <si>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</si>
  <si>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</si>
  <si>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</si>
  <si>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</si>
  <si>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</si>
  <si>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</si>
  <si>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</si>
  <si>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</si>
  <si>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</si>
  <si>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</si>
  <si>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</si>
  <si>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</si>
  <si>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</si>
  <si>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</si>
  <si>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</si>
  <si>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</si>
  <si>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</si>
  <si>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</si>
  <si>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</si>
  <si>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</si>
  <si>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</si>
  <si>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</si>
  <si>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</si>
  <si>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</si>
  <si>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</si>
  <si>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</si>
  <si>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</si>
  <si>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</si>
  <si>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</si>
  <si>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</si>
  <si>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</si>
  <si>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</si>
  <si>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</si>
  <si>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</si>
  <si>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</si>
  <si>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</si>
  <si>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</si>
  <si>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</si>
  <si>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</si>
  <si>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</si>
  <si>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</si>
  <si>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</si>
  <si>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</si>
  <si>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</si>
  <si>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</si>
  <si>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</si>
  <si>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</si>
  <si>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</si>
  <si>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</si>
  <si>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</si>
  <si>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</si>
  <si>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</si>
  <si>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</si>
  <si>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</si>
  <si>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</si>
  <si>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</si>
  <si>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</si>
  <si>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</si>
  <si>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</si>
  <si>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</si>
  <si>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</si>
  <si>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</si>
  <si>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</si>
  <si>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</si>
  <si>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</si>
  <si>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</si>
  <si>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</si>
  <si>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</si>
  <si>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</si>
  <si>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</si>
  <si>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</si>
  <si>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</si>
  <si>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</si>
  <si>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</si>
  <si>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</si>
  <si>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</si>
  <si>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</si>
  <si>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</si>
  <si>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</si>
  <si>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</si>
  <si>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</si>
  <si>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</si>
  <si>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</si>
  <si>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</si>
  <si>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</si>
  <si>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</si>
  <si>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</si>
  <si>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</si>
  <si>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</si>
  <si>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</si>
  <si>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</si>
  <si>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</si>
  <si>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</si>
  <si>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</si>
  <si>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</si>
  <si>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</si>
  <si>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</si>
  <si>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</si>
  <si>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</si>
  <si>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</si>
  <si>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</si>
  <si>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</si>
  <si>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</si>
  <si>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</si>
  <si>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</si>
  <si>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</si>
  <si>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</si>
  <si>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</si>
  <si>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</si>
  <si>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</si>
  <si>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</si>
  <si>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</si>
  <si>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</si>
  <si>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</si>
  <si>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</si>
  <si>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</si>
  <si>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</si>
  <si>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</si>
  <si>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</si>
  <si>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</si>
  <si>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</si>
  <si>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</si>
  <si>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</si>
  <si>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</si>
  <si>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</si>
  <si>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</si>
  <si>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</si>
  <si>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</si>
  <si>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</si>
  <si>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</si>
  <si>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</si>
  <si>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</si>
  <si>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</si>
  <si>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</si>
  <si>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</si>
  <si>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</si>
  <si>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</si>
  <si>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</si>
  <si>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</si>
  <si>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</si>
  <si>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</si>
  <si>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</si>
  <si>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</si>
  <si>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</si>
  <si>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</si>
  <si>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</si>
  <si>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</si>
  <si>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</si>
  <si>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</si>
  <si>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</si>
  <si>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</si>
  <si>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</si>
  <si>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</si>
  <si>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</si>
  <si>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</si>
  <si>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</si>
  <si>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</si>
  <si>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</si>
  <si>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</si>
  <si>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</si>
  <si>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</si>
  <si>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</si>
  <si>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</si>
  <si>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</si>
  <si>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</si>
  <si>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</si>
  <si>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</si>
  <si>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</si>
  <si>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</si>
  <si>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</si>
  <si>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</si>
  <si>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</si>
  <si>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</si>
  <si>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</si>
  <si>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</si>
  <si>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</si>
  <si>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</si>
  <si>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</si>
  <si>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</si>
  <si>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</si>
  <si>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</si>
  <si>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</si>
  <si>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</si>
  <si>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</si>
  <si>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</si>
  <si>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</si>
  <si>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</si>
  <si>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</si>
  <si>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</si>
  <si>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</si>
  <si>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</si>
  <si>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</si>
  <si>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</si>
  <si>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</si>
  <si>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</si>
  <si>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</si>
  <si>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</si>
  <si>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</si>
  <si>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</si>
  <si>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</si>
  <si>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</si>
  <si>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</si>
  <si>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</si>
  <si>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</si>
  <si>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</si>
  <si>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</si>
  <si>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</si>
  <si>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</si>
  <si>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</si>
  <si>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</si>
  <si>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</si>
  <si>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</si>
  <si>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</si>
  <si>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</si>
  <si>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</si>
  <si>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</si>
  <si>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</si>
  <si>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</si>
  <si>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</si>
  <si>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</si>
  <si>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</si>
  <si>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</si>
  <si>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</si>
  <si>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</si>
  <si>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</si>
  <si>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</si>
  <si>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</si>
  <si>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</si>
  <si>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</si>
  <si>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</si>
  <si>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</si>
  <si>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</si>
  <si>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</si>
  <si>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</si>
  <si>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</si>
  <si>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</si>
  <si>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</si>
  <si>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</si>
  <si>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</si>
  <si>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</si>
  <si>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</si>
  <si>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</si>
  <si>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</si>
  <si>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</si>
  <si>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</si>
  <si>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</si>
  <si>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</si>
  <si>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</si>
  <si>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</si>
  <si>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</si>
  <si>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</si>
  <si>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</si>
  <si>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</si>
  <si>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</si>
  <si>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</si>
  <si>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</si>
  <si>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</si>
  <si>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</si>
  <si>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</si>
  <si>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</si>
  <si>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</si>
  <si>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</si>
  <si>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</si>
  <si>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</si>
  <si>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</si>
  <si>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</si>
  <si>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</si>
  <si>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</si>
  <si>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</si>
  <si>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</si>
  <si>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</si>
  <si>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</si>
  <si>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</si>
  <si>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</si>
  <si>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</si>
  <si>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</si>
  <si>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</si>
  <si>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</si>
  <si>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</si>
  <si>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</si>
  <si>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</si>
  <si>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</si>
  <si>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</si>
  <si>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</si>
  <si>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</si>
  <si>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</si>
  <si>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</si>
  <si>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</si>
  <si>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</si>
  <si>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</si>
  <si>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</si>
  <si>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</si>
  <si>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</si>
  <si>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</si>
  <si>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</si>
  <si>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</si>
  <si>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</si>
  <si>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</si>
  <si>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</si>
  <si>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</si>
  <si>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</si>
  <si>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</si>
  <si>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</si>
  <si>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</si>
  <si>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</si>
  <si>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</si>
  <si>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</si>
  <si>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</si>
  <si>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</si>
  <si>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</si>
  <si>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</si>
  <si>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</si>
  <si>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</si>
  <si>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</si>
  <si>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</si>
  <si>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</si>
  <si>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</si>
  <si>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</si>
  <si>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</si>
  <si>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</si>
  <si>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</si>
  <si>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</si>
  <si>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</si>
  <si>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</si>
  <si>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</si>
  <si>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</si>
  <si>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</si>
  <si>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</si>
  <si>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</si>
  <si>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</si>
  <si>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</si>
  <si>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</si>
  <si>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</si>
  <si>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</si>
  <si>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</si>
  <si>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</si>
  <si>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</si>
  <si>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</si>
  <si>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</si>
  <si>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</si>
  <si>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</si>
  <si>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</si>
  <si>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</si>
  <si>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</si>
  <si>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</si>
  <si>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</si>
  <si>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</si>
  <si>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</si>
  <si>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</si>
  <si>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</si>
  <si>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</si>
  <si>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</si>
  <si>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</si>
  <si>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</si>
  <si>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</si>
  <si>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</si>
  <si>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</si>
  <si>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</si>
  <si>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</si>
  <si>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</si>
  <si>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</si>
  <si>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</si>
  <si>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</si>
  <si>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</si>
  <si>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</si>
  <si>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</si>
  <si>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</si>
  <si>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</si>
  <si>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</si>
  <si>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</si>
  <si>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</si>
  <si>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</si>
  <si>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</si>
  <si>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</si>
  <si>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</si>
  <si>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</si>
  <si>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</si>
  <si>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</si>
  <si>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</si>
  <si>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</si>
  <si>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</si>
  <si>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</si>
  <si>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</si>
  <si>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</si>
  <si>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</si>
  <si>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</si>
  <si>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</si>
  <si>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</si>
  <si>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</si>
  <si>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</si>
  <si>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</si>
  <si>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</si>
  <si>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</si>
  <si>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</si>
  <si>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</si>
  <si>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</si>
  <si>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</si>
  <si>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</si>
  <si>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</si>
  <si>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</si>
  <si>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</si>
  <si>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</si>
  <si>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</si>
  <si>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</si>
  <si>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</si>
  <si>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</si>
  <si>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</si>
  <si>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</si>
  <si>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</si>
  <si>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</si>
  <si>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</si>
  <si>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</si>
  <si>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</si>
  <si>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</si>
  <si>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</si>
  <si>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</si>
  <si>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</si>
  <si>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</si>
  <si>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</si>
  <si>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</si>
  <si>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</si>
  <si>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</si>
  <si>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</si>
  <si>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</si>
  <si>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</si>
  <si>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</si>
  <si>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</si>
  <si>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</si>
  <si>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</si>
  <si>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</si>
  <si>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</si>
  <si>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</si>
  <si>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</si>
  <si>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</si>
  <si>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</si>
  <si>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</si>
  <si>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</si>
  <si>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</si>
  <si>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</si>
  <si>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</si>
  <si>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</si>
  <si>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</si>
  <si>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</si>
  <si>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</si>
  <si>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</si>
  <si>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</si>
  <si>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</si>
  <si>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</si>
  <si>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</si>
  <si>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</si>
  <si>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</si>
  <si>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</si>
  <si>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</si>
  <si>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</si>
  <si>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</si>
  <si>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</si>
  <si>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</si>
  <si>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</si>
  <si>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</si>
  <si>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</si>
  <si>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</si>
  <si>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</si>
  <si>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</si>
  <si>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</si>
  <si>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</si>
  <si>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</si>
  <si>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</si>
  <si>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</si>
  <si>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</si>
  <si>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</si>
  <si>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</si>
  <si>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</si>
  <si>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</si>
  <si>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</si>
  <si>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</si>
  <si>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</si>
  <si>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</si>
  <si>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</si>
  <si>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</si>
  <si>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</si>
  <si>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</si>
  <si>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</si>
  <si>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</si>
  <si>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</si>
  <si>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</si>
  <si>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</si>
  <si>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</si>
  <si>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</si>
  <si>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</si>
  <si>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</si>
  <si>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</si>
  <si>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</si>
  <si>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</si>
  <si>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</si>
  <si>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</si>
  <si>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</si>
  <si>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</si>
  <si>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</si>
  <si>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</si>
  <si>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</si>
  <si>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</si>
  <si>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</si>
  <si>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</si>
  <si>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</si>
  <si>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</si>
  <si>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</si>
  <si>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</si>
  <si>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</si>
  <si>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</si>
  <si>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</si>
  <si>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</si>
  <si>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</si>
  <si>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</si>
  <si>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</si>
  <si>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</si>
  <si>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</si>
  <si>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</si>
  <si>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</si>
  <si>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</si>
  <si>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</si>
  <si>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</si>
  <si>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</si>
  <si>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</si>
  <si>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</si>
  <si>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</si>
  <si>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</si>
  <si>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</si>
  <si>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</si>
  <si>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</si>
  <si>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</si>
  <si>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</si>
  <si>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</si>
  <si>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</si>
  <si>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</si>
  <si>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</si>
  <si>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</si>
  <si>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</si>
  <si>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</si>
  <si>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</si>
  <si>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</si>
  <si>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</si>
  <si>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</si>
  <si>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</si>
  <si>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</si>
  <si>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</si>
  <si>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</si>
  <si>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</si>
  <si>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</si>
  <si>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</si>
  <si>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</si>
  <si>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</si>
  <si>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</si>
  <si>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</si>
  <si>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</si>
  <si>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</si>
  <si>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</si>
  <si>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</si>
  <si>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</si>
  <si>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</si>
  <si>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</si>
  <si>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</si>
  <si>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</si>
  <si>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</si>
  <si>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</si>
  <si>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</si>
  <si>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</si>
  <si>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</si>
  <si>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</si>
  <si>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</si>
  <si>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</si>
  <si>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</si>
  <si>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</si>
  <si>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</si>
  <si>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</si>
  <si>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</si>
  <si>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</si>
  <si>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</si>
  <si>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</si>
  <si>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</si>
  <si>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</si>
  <si>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</si>
  <si>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</si>
  <si>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</si>
  <si>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</si>
  <si>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</si>
  <si>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</si>
  <si>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</si>
  <si>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</si>
  <si>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</si>
  <si>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</si>
  <si>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</si>
  <si>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</si>
  <si>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</si>
  <si>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</si>
  <si>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</si>
  <si>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</si>
  <si>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</si>
  <si>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</si>
  <si>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</si>
  <si>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</si>
  <si>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</si>
  <si>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</si>
  <si>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</si>
  <si>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</si>
  <si>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</si>
  <si>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</si>
  <si>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</si>
  <si>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</si>
  <si>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</si>
  <si>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</si>
  <si>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</si>
  <si>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</si>
  <si>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</si>
  <si>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</si>
  <si>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</si>
  <si>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</si>
  <si>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</si>
  <si>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</si>
  <si>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</si>
  <si>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</si>
  <si>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</si>
  <si>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</si>
  <si>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</si>
  <si>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</si>
  <si>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</si>
  <si>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</si>
  <si>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</si>
  <si>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</si>
  <si>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</si>
  <si>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</si>
  <si>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</si>
  <si>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</si>
  <si>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</si>
  <si>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</si>
  <si>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</si>
  <si>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</si>
  <si>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</si>
  <si>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</si>
  <si>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</si>
  <si>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</si>
  <si>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</si>
  <si>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</si>
  <si>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</si>
  <si>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</si>
  <si>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</si>
  <si>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</si>
  <si>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</si>
  <si>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</si>
  <si>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</si>
  <si>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</si>
  <si>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</si>
  <si>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</si>
  <si>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</si>
  <si>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</si>
  <si>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</si>
  <si>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</si>
  <si>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</si>
  <si>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</si>
  <si>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</si>
  <si>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</si>
  <si>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</si>
  <si>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</si>
  <si>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</si>
  <si>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</si>
  <si>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</si>
  <si>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</si>
  <si>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</si>
  <si>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</si>
  <si>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</si>
  <si>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</si>
  <si>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</si>
  <si>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</si>
  <si>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</si>
  <si>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</si>
  <si>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</si>
  <si>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</si>
  <si>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</si>
  <si>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</si>
  <si>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</si>
  <si>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</si>
  <si>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</si>
  <si>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</si>
  <si>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</si>
  <si>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</si>
  <si>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</si>
  <si>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</si>
  <si>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</si>
  <si>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</si>
  <si>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</si>
  <si>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</si>
  <si>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</si>
  <si>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</si>
  <si>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</si>
  <si>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</si>
  <si>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</si>
  <si>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</si>
  <si>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</si>
  <si>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</si>
  <si>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</si>
  <si>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</si>
  <si>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</si>
  <si>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</si>
  <si>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</si>
  <si>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</si>
  <si>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</si>
  <si>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</si>
  <si>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</si>
  <si>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</si>
  <si>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</si>
  <si>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</si>
  <si>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</si>
  <si>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</si>
  <si>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</si>
  <si>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</si>
  <si>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</si>
  <si>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</si>
  <si>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</si>
  <si>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</si>
  <si>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</si>
  <si>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</si>
  <si>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</si>
  <si>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</si>
  <si>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</si>
  <si>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</si>
  <si>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</si>
  <si>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</si>
  <si>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</si>
  <si>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</si>
  <si>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</si>
  <si>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</si>
  <si>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</si>
  <si>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</si>
  <si>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</si>
  <si>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</si>
  <si>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</si>
  <si>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</si>
  <si>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</si>
  <si>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</si>
  <si>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</si>
  <si>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</si>
  <si>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</si>
  <si>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</si>
  <si>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</si>
  <si>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</si>
  <si>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</si>
  <si>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</si>
  <si>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</si>
  <si>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</si>
  <si>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</si>
  <si>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</si>
  <si>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</si>
  <si>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</si>
  <si>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</si>
  <si>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</si>
  <si>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</si>
  <si>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</si>
  <si>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</si>
  <si>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</si>
  <si>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</si>
  <si>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</si>
  <si>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</si>
  <si>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</si>
  <si>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</si>
  <si>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</si>
  <si>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</si>
  <si>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</si>
  <si>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</si>
  <si>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</si>
  <si>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</si>
  <si>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</si>
  <si>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</si>
  <si>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</si>
  <si>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</si>
  <si>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</si>
  <si>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</si>
  <si>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</si>
  <si>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</si>
  <si>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</si>
  <si>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</si>
  <si>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</si>
  <si>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</si>
  <si>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</si>
  <si>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</si>
  <si>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</si>
  <si>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</si>
  <si>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</si>
  <si>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</si>
  <si>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</si>
  <si>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</si>
  <si>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</si>
  <si>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</si>
  <si>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</si>
  <si>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</si>
  <si>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</si>
  <si>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</si>
  <si>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</si>
  <si>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</si>
  <si>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</si>
  <si>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</si>
  <si>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</si>
  <si>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</si>
  <si>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</si>
  <si>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</si>
  <si>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</si>
  <si>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</si>
  <si>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</si>
  <si>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</si>
  <si>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</si>
  <si>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</si>
  <si>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</si>
  <si>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</si>
  <si>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</si>
  <si>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</si>
  <si>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</si>
  <si>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</si>
  <si>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</si>
  <si>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</si>
  <si>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</si>
  <si>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</si>
  <si>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</si>
  <si>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</si>
  <si>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</si>
  <si>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</si>
  <si>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</si>
  <si>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</si>
  <si>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</si>
  <si>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</si>
  <si>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</si>
  <si>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</si>
  <si>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</si>
  <si>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</si>
  <si>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</si>
  <si>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</si>
  <si>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</si>
  <si>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</si>
  <si>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</si>
  <si>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</si>
  <si>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</si>
  <si>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</si>
  <si>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</si>
  <si>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</si>
  <si>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</si>
  <si>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</si>
  <si>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</si>
  <si>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</si>
  <si>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</si>
  <si>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</si>
  <si>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</si>
  <si>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</si>
  <si>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</si>
  <si>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</si>
  <si>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</si>
  <si>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</si>
  <si>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</si>
  <si>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</si>
  <si>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</si>
  <si>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</si>
  <si>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</si>
  <si>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</si>
  <si>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</si>
  <si>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</si>
  <si>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</si>
  <si>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</si>
  <si>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</si>
  <si>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</si>
  <si>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</si>
  <si>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</si>
  <si>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</si>
  <si>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</si>
  <si>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</si>
  <si>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</si>
  <si>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</si>
  <si>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</si>
  <si>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</si>
  <si>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</si>
  <si>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</si>
  <si>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</si>
  <si>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</si>
  <si>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</si>
  <si>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</si>
  <si>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</si>
  <si>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</si>
  <si>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</si>
  <si>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</si>
  <si>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</si>
  <si>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</si>
  <si>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</si>
  <si>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</si>
  <si>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</si>
  <si>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</si>
  <si>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</si>
  <si>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</si>
  <si>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</si>
  <si>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</si>
  <si>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</si>
  <si>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</si>
  <si>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</si>
  <si>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</si>
  <si>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</si>
  <si>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</si>
  <si>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</si>
  <si>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</si>
  <si>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</si>
  <si>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</si>
  <si>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</si>
  <si>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</si>
  <si>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</si>
  <si>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</si>
  <si>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</si>
  <si>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</si>
  <si>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</si>
  <si>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</si>
  <si>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</si>
  <si>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</si>
  <si>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</si>
  <si>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</si>
  <si>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</si>
  <si>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</si>
  <si>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</si>
  <si>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</si>
  <si>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</si>
  <si>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</si>
  <si>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</si>
  <si>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</si>
  <si>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</si>
  <si>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</si>
  <si>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</si>
  <si>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</si>
  <si>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</si>
  <si>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</si>
  <si>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</si>
  <si>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</si>
  <si>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</si>
  <si>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</si>
  <si>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</si>
  <si>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</si>
  <si>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</si>
  <si>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</si>
  <si>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</si>
  <si>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</si>
  <si>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</si>
  <si>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</si>
  <si>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</si>
  <si>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</si>
  <si>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</si>
  <si>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</si>
  <si>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</si>
  <si>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</si>
  <si>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</si>
  <si>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</si>
  <si>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</si>
  <si>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</si>
  <si>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</si>
  <si>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</si>
  <si>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</si>
  <si>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</si>
  <si>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</si>
  <si>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</si>
  <si>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</si>
  <si>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</si>
  <si>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</si>
  <si>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</si>
  <si>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</si>
  <si>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</si>
  <si>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</si>
  <si>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</si>
  <si>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</si>
  <si>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</si>
  <si>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</si>
  <si>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</si>
  <si>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</si>
  <si>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</si>
  <si>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</si>
  <si>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</si>
  <si>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</si>
  <si>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</si>
  <si>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</si>
  <si>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</si>
  <si>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</si>
  <si>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</si>
  <si>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</si>
  <si>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</si>
  <si>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</si>
  <si>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</si>
  <si>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</si>
  <si>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</si>
  <si>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</si>
  <si>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</si>
  <si>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</si>
  <si>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</si>
  <si>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</si>
  <si>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</si>
  <si>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</si>
  <si>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</si>
  <si>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</si>
  <si>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</si>
  <si>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</si>
  <si>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</si>
  <si>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</si>
  <si>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</si>
  <si>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</si>
  <si>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</si>
  <si>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</si>
  <si>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</si>
  <si>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</si>
  <si>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</si>
  <si>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</si>
  <si>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</si>
  <si>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</si>
  <si>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</si>
  <si>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</si>
  <si>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</si>
  <si>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</si>
  <si>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</si>
  <si>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</si>
  <si>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</si>
  <si>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</si>
  <si>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</si>
  <si>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</si>
  <si>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</si>
  <si>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</si>
  <si>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</si>
  <si>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</si>
  <si>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</si>
  <si>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</si>
  <si>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</si>
  <si>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</si>
  <si>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</si>
  <si>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</si>
  <si>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</si>
  <si>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</si>
  <si>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</si>
  <si>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</si>
  <si>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</si>
  <si>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</si>
  <si>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</si>
  <si>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</si>
  <si>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</si>
  <si>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</si>
  <si>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</si>
  <si>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</si>
  <si>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</si>
  <si>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</si>
  <si>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</si>
  <si>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</si>
  <si>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</si>
  <si>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</si>
  <si>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</si>
  <si>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</si>
  <si>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</si>
  <si>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</si>
  <si>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</si>
  <si>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</si>
  <si>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</si>
  <si>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</si>
  <si>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</si>
  <si>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</si>
  <si>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</si>
  <si>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</si>
  <si>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</si>
  <si>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</si>
  <si>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</si>
  <si>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</si>
  <si>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</si>
  <si>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</si>
  <si>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</si>
  <si>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</si>
  <si>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</si>
  <si>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</si>
  <si>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</si>
  <si>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</si>
  <si>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</si>
  <si>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</si>
  <si>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</si>
  <si>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</si>
  <si>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</si>
  <si>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</si>
  <si>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</si>
  <si>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</si>
  <si>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</si>
  <si>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</si>
  <si>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</si>
  <si>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</si>
  <si>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</si>
  <si>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</si>
  <si>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</si>
  <si>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</si>
  <si>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</si>
  <si>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</si>
  <si>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</si>
  <si>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</si>
  <si>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</si>
  <si>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</si>
  <si>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</si>
  <si>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</si>
  <si>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</si>
  <si>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</si>
  <si>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</si>
  <si>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</si>
  <si>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</si>
  <si>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</si>
  <si>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</si>
  <si>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</si>
  <si>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</si>
  <si>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</si>
  <si>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</si>
  <si>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</si>
  <si>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</si>
  <si>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</si>
  <si>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</si>
  <si>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</si>
  <si>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</si>
  <si>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</si>
  <si>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</si>
  <si>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</si>
  <si>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</si>
  <si>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</si>
  <si>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</si>
  <si>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</si>
  <si>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</si>
  <si>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</si>
  <si>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</si>
  <si>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</si>
  <si>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</si>
  <si>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</si>
  <si>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</si>
  <si>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</si>
  <si>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</si>
  <si>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</si>
  <si>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</si>
  <si>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</si>
  <si>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</si>
  <si>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</si>
  <si>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</si>
  <si>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</si>
  <si>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</si>
  <si>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</si>
  <si>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</si>
  <si>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</si>
  <si>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</si>
  <si>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</si>
  <si>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</si>
  <si>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</si>
  <si>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</si>
  <si>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</si>
  <si>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</si>
  <si>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</si>
  <si>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</si>
  <si>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</si>
  <si>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</si>
  <si>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</si>
  <si>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</si>
  <si>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</si>
  <si>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</si>
  <si>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</si>
  <si>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</si>
  <si>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</si>
  <si>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</si>
  <si>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</si>
  <si>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</si>
  <si>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</si>
  <si>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</si>
  <si>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</si>
  <si>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</si>
  <si>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</si>
  <si>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</si>
  <si>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</si>
  <si>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</si>
  <si>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</si>
  <si>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</si>
  <si>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</si>
  <si>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</si>
  <si>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</si>
  <si>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</si>
  <si>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</si>
  <si>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</si>
  <si>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</si>
  <si>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</si>
  <si>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</si>
  <si>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</si>
  <si>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</si>
  <si>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</si>
  <si>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</si>
  <si>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</si>
  <si>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</si>
  <si>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</si>
  <si>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</si>
  <si>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</si>
  <si>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</si>
  <si>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</si>
  <si>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</si>
  <si>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</si>
  <si>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</si>
  <si>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</si>
  <si>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</si>
  <si>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</si>
  <si>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</si>
  <si>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</si>
  <si>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</si>
  <si>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</si>
  <si>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</si>
  <si>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</si>
  <si>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</si>
  <si>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</si>
  <si>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</si>
  <si>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</si>
  <si>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</si>
  <si>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</si>
  <si>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</si>
  <si>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</si>
  <si>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</si>
  <si>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</si>
  <si>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</si>
  <si>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</si>
  <si>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</si>
  <si>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</si>
  <si>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</si>
  <si>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</si>
  <si>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</si>
  <si>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</si>
  <si>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</si>
  <si>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</si>
  <si>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</si>
  <si>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</si>
  <si>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</si>
  <si>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</si>
  <si>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</si>
  <si>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</si>
  <si>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</si>
  <si>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</si>
  <si>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</si>
  <si>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</si>
  <si>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</si>
  <si>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</si>
  <si>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</si>
  <si>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</si>
  <si>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</si>
  <si>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</si>
  <si>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</si>
  <si>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</si>
  <si>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</si>
  <si>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</si>
  <si>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</si>
  <si>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</si>
  <si>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</si>
  <si>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</si>
  <si>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</si>
  <si>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</si>
  <si>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</si>
  <si>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</si>
  <si>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</si>
  <si>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</si>
  <si>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</si>
  <si>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</si>
  <si>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</si>
  <si>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</si>
  <si>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</si>
  <si>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</si>
  <si>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</si>
  <si>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</si>
  <si>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</si>
  <si>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</si>
  <si>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</si>
  <si>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</si>
  <si>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</si>
  <si>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</si>
  <si>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</si>
  <si>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</si>
  <si>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</si>
  <si>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</si>
  <si>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</si>
  <si>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</si>
  <si>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</si>
  <si>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</si>
  <si>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</si>
  <si>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</si>
  <si>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</si>
  <si>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</si>
  <si>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</si>
  <si>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</si>
  <si>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</si>
  <si>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</si>
  <si>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</si>
  <si>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</si>
  <si>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</si>
  <si>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</si>
  <si>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</si>
  <si>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</si>
  <si>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</si>
  <si>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</si>
  <si>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</si>
  <si>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</si>
  <si>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</si>
  <si>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</si>
  <si>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</si>
  <si>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</si>
  <si>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</si>
  <si>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</si>
  <si>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</si>
  <si>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</si>
  <si>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</si>
  <si>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</si>
  <si>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</si>
  <si>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</si>
  <si>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</si>
  <si>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</si>
  <si>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</si>
  <si>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</si>
  <si>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</si>
  <si>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</si>
  <si>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</si>
  <si>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</si>
  <si>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</si>
  <si>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</si>
  <si>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</si>
  <si>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</si>
  <si>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</si>
  <si>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</si>
  <si>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</si>
  <si>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</si>
  <si>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</si>
  <si>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</si>
  <si>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</si>
  <si>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</si>
  <si>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</si>
  <si>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</si>
  <si>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</si>
  <si>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</si>
  <si>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</si>
  <si>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</si>
  <si>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</si>
  <si>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</si>
  <si>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</si>
  <si>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</si>
  <si>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</si>
  <si>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</si>
  <si>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</si>
  <si>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</si>
  <si>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</si>
  <si>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</si>
  <si>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</si>
  <si>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</si>
  <si>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</si>
  <si>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</si>
  <si>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</si>
  <si>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</si>
  <si>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</si>
  <si>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</si>
  <si>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</si>
  <si>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</si>
  <si>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</si>
  <si>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</si>
  <si>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</si>
  <si>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</si>
  <si>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</si>
  <si>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</si>
  <si>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</si>
  <si>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</si>
  <si>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</si>
  <si>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</si>
  <si>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</si>
  <si>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</si>
  <si>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</si>
  <si>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</si>
  <si>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</si>
  <si>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</si>
  <si>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</si>
  <si>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</si>
  <si>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</si>
  <si>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</si>
  <si>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</si>
  <si>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</si>
  <si>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</si>
  <si>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</si>
  <si>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</si>
  <si>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</si>
  <si>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</si>
  <si>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</si>
  <si>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</si>
  <si>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</si>
  <si>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</si>
  <si>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</si>
  <si>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</si>
  <si>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</si>
  <si>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</si>
  <si>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</si>
  <si>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</si>
  <si>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</si>
  <si>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</si>
  <si>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</si>
  <si>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</si>
  <si>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</si>
  <si>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</si>
  <si>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</si>
  <si>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</si>
  <si>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</si>
  <si>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</si>
  <si>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</si>
  <si>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</si>
  <si>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</si>
  <si>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</si>
  <si>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</si>
  <si>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</si>
  <si>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</si>
  <si>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</si>
  <si>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</si>
  <si>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</si>
  <si>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</si>
  <si>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</si>
  <si>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</si>
  <si>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</si>
  <si>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</si>
  <si>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</si>
  <si>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</si>
  <si>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</si>
  <si>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</si>
  <si>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</si>
  <si>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</si>
  <si>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</si>
  <si>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</si>
  <si>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</si>
  <si>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</si>
  <si>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</si>
  <si>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</si>
  <si>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</si>
  <si>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</si>
  <si>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</si>
  <si>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</si>
  <si>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</si>
  <si>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</si>
  <si>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</si>
  <si>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</si>
  <si>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</si>
  <si>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</si>
  <si>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</si>
  <si>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</si>
  <si>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</si>
  <si>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</si>
  <si>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</si>
  <si>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</si>
  <si>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</si>
  <si>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</si>
  <si>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</si>
  <si>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</si>
  <si>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</si>
  <si>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</si>
  <si>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</si>
  <si>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</si>
  <si>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</si>
  <si>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</si>
  <si>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</si>
  <si>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</si>
  <si>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</si>
  <si>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</si>
  <si>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</si>
  <si>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</si>
  <si>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</si>
  <si>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</si>
  <si>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</si>
  <si>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</si>
  <si>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</si>
  <si>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</si>
  <si>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</si>
  <si>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</si>
  <si>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</si>
  <si>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</si>
  <si>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</si>
  <si>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</si>
  <si>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</si>
  <si>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</si>
  <si>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</si>
  <si>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</si>
  <si>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</si>
  <si>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</si>
  <si>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</si>
  <si>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</si>
  <si>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</si>
  <si>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</si>
  <si>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</si>
  <si>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</si>
  <si>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</si>
  <si>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</si>
  <si>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</si>
  <si>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</si>
  <si>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</si>
  <si>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</si>
  <si>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</si>
  <si>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</si>
  <si>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</si>
  <si>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</si>
  <si>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</si>
  <si>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</si>
  <si>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</si>
  <si>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</si>
  <si>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</si>
  <si>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</si>
  <si>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</si>
  <si>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</si>
  <si>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</si>
  <si>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</si>
  <si>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</si>
  <si>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</si>
  <si>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</si>
  <si>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</si>
  <si>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</si>
  <si>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</si>
  <si>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</si>
  <si>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</si>
  <si>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</si>
  <si>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</si>
  <si>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</si>
  <si>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</si>
  <si>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</si>
  <si>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</si>
  <si>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</si>
  <si>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</si>
  <si>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</si>
  <si>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</si>
  <si>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</si>
  <si>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</si>
  <si>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</si>
  <si>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</si>
  <si>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</si>
  <si>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</si>
  <si>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</si>
  <si>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</si>
  <si>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</si>
  <si>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</si>
  <si>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</si>
  <si>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</si>
  <si>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</si>
  <si>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</si>
  <si>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</si>
  <si>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</si>
  <si>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</si>
  <si>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</si>
  <si>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</si>
  <si>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</si>
  <si>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</si>
  <si>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</si>
  <si>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</si>
  <si>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</si>
  <si>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</si>
  <si>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</si>
  <si>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</si>
  <si>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</si>
  <si>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</si>
  <si>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</si>
  <si>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</si>
  <si>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</si>
  <si>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</si>
  <si>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</si>
  <si>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</si>
  <si>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</si>
  <si>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</si>
  <si>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</si>
  <si>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</si>
  <si>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</si>
  <si>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</si>
  <si>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</si>
  <si>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</si>
  <si>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</si>
  <si>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</si>
  <si>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</si>
  <si>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</si>
  <si>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</si>
  <si>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</si>
  <si>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</si>
  <si>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</si>
  <si>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</si>
  <si>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</si>
  <si>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</si>
  <si>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</si>
  <si>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</si>
  <si>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</si>
  <si>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</si>
  <si>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</si>
  <si>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</si>
  <si>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</si>
  <si>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</si>
  <si>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</si>
  <si>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</si>
  <si>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</si>
  <si>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</si>
  <si>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</si>
  <si>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</si>
  <si>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</si>
  <si>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</si>
  <si>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</si>
  <si>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</si>
  <si>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</si>
  <si>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</si>
  <si>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</si>
  <si>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</si>
  <si>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</si>
  <si>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</si>
  <si>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</si>
  <si>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</si>
  <si>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</si>
  <si>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</si>
  <si>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</si>
  <si>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</si>
  <si>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</si>
  <si>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</si>
  <si>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</si>
  <si>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</si>
  <si>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</si>
  <si>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</si>
  <si>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</si>
  <si>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</si>
  <si>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</si>
  <si>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</si>
  <si>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</si>
  <si>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</si>
  <si>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</si>
  <si>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</si>
  <si>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</si>
  <si>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</si>
  <si>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</si>
  <si>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</si>
  <si>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</si>
  <si>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</si>
  <si>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</si>
  <si>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</si>
  <si>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</si>
  <si>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</si>
  <si>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</si>
  <si>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</si>
  <si>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</si>
  <si>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</si>
  <si>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</si>
  <si>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</si>
  <si>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</si>
  <si>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</si>
  <si>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</si>
  <si>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</si>
  <si>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</si>
  <si>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</si>
  <si>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</si>
  <si>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</si>
  <si>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</si>
  <si>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</si>
  <si>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</si>
  <si>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</si>
  <si>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</si>
  <si>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</si>
  <si>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</si>
  <si>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</si>
  <si>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</si>
  <si>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</si>
  <si>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</si>
  <si>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</si>
  <si>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</si>
  <si>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</si>
  <si>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</si>
  <si>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</si>
  <si>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</si>
  <si>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</si>
  <si>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</si>
  <si>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</si>
  <si>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</si>
  <si>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</si>
  <si>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</si>
  <si>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</si>
  <si>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</si>
  <si>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</si>
  <si>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</si>
  <si>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</si>
  <si>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</si>
  <si>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</si>
  <si>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</si>
  <si>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</si>
  <si>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</si>
  <si>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</si>
  <si>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</si>
  <si>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</si>
  <si>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</si>
  <si>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</si>
  <si>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</si>
  <si>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</si>
  <si>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</si>
  <si>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</si>
  <si>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</si>
  <si>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</si>
  <si>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</si>
  <si>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</si>
  <si>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</si>
  <si>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</si>
  <si>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</si>
  <si>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</si>
  <si>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</si>
  <si>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</si>
  <si>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</si>
  <si>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</si>
  <si>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</si>
  <si>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</si>
  <si>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</si>
  <si>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</si>
  <si>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</si>
  <si>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</si>
  <si>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</si>
  <si>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</si>
  <si>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</si>
  <si>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</si>
  <si>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</si>
  <si>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</si>
  <si>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</si>
  <si>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</si>
  <si>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</si>
  <si>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</si>
  <si>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</si>
  <si>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</si>
  <si>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</si>
  <si>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</si>
  <si>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</si>
  <si>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</si>
  <si>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</si>
  <si>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</si>
  <si>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</si>
  <si>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</si>
  <si>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</si>
  <si>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</si>
  <si>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</si>
  <si>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</si>
  <si>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</si>
  <si>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</si>
  <si>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</si>
  <si>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</si>
  <si>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</si>
  <si>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</si>
  <si>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</si>
  <si>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</si>
  <si>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</si>
  <si>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</si>
  <si>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</si>
  <si>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</si>
  <si>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</si>
  <si>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</si>
  <si>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</si>
  <si>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</si>
  <si>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</si>
  <si>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</si>
  <si>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</si>
  <si>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</si>
  <si>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</si>
  <si>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</si>
  <si>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</si>
  <si>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</si>
  <si>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</si>
  <si>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</si>
  <si>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</si>
  <si>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</si>
  <si>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</si>
  <si>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</si>
  <si>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</si>
  <si>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</si>
  <si>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</si>
  <si>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</si>
  <si>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</si>
  <si>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</si>
  <si>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</si>
  <si>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</si>
  <si>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</si>
  <si>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</si>
  <si>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</si>
  <si>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</si>
  <si>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</si>
  <si>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</si>
  <si>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</si>
  <si>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</si>
  <si>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</si>
  <si>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</si>
  <si>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</si>
  <si>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</si>
  <si>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</si>
  <si>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</si>
  <si>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</si>
  <si>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</si>
  <si>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</si>
  <si>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</si>
  <si>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</si>
  <si>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</si>
  <si>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</si>
  <si>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</si>
  <si>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</si>
  <si>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</si>
  <si>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</si>
  <si>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</si>
  <si>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</si>
  <si>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</si>
  <si>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</si>
  <si>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</si>
  <si>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</si>
  <si>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</si>
  <si>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</si>
  <si>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</si>
  <si>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</si>
  <si>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</si>
  <si>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</si>
  <si>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</si>
  <si>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</si>
  <si>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</si>
  <si>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</si>
  <si>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</si>
  <si>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</si>
  <si>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</si>
  <si>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</si>
  <si>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</si>
  <si>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</si>
  <si>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</si>
  <si>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</si>
  <si>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</si>
  <si>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</si>
  <si>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</si>
  <si>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</si>
  <si>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</si>
  <si>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</si>
  <si>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</si>
  <si>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</si>
  <si>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</si>
  <si>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</si>
  <si>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</si>
  <si>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</si>
  <si>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</si>
  <si>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</si>
  <si>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</si>
  <si>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</si>
  <si>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</si>
  <si>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</si>
  <si>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</si>
  <si>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</si>
  <si>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</si>
  <si>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</si>
  <si>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</si>
  <si>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</si>
  <si>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</si>
  <si>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</si>
  <si>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</si>
  <si>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</si>
  <si>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</si>
  <si>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</si>
  <si>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</si>
  <si>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</si>
  <si>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</si>
  <si>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</si>
  <si>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</si>
  <si>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</si>
  <si>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</si>
  <si>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</si>
  <si>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</si>
  <si>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</si>
  <si>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</si>
  <si>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</si>
  <si>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</si>
  <si>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</si>
  <si>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</si>
  <si>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</si>
  <si>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</si>
  <si>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</si>
  <si>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</si>
  <si>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</si>
  <si>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</si>
  <si>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</si>
  <si>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</si>
  <si>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</si>
  <si>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</si>
  <si>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</si>
  <si>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</si>
  <si>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</si>
  <si>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</si>
  <si>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</si>
  <si>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</si>
  <si>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</si>
  <si>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</si>
  <si>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</si>
  <si>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</si>
  <si>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</si>
  <si>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</si>
  <si>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</si>
  <si>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</si>
  <si>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</si>
  <si>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</si>
  <si>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</si>
  <si>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</si>
  <si>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</si>
  <si>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</si>
  <si>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</si>
  <si>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</si>
  <si>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</si>
  <si>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</si>
  <si>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</si>
  <si>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</si>
  <si>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</si>
  <si>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</si>
  <si>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</si>
  <si>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</si>
  <si>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</si>
  <si>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</si>
  <si>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</si>
  <si>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</si>
  <si>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</si>
  <si>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</si>
  <si>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</si>
  <si>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</si>
  <si>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</si>
  <si>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</si>
  <si>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</si>
  <si>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</si>
  <si>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</si>
  <si>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</si>
  <si>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</si>
  <si>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</si>
  <si>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</si>
  <si>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</si>
  <si>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</si>
  <si>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</si>
  <si>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</si>
  <si>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</si>
  <si>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</si>
  <si>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</si>
  <si>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</si>
  <si>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</si>
  <si>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</si>
  <si>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</si>
  <si>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</si>
  <si>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</si>
  <si>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</si>
  <si>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</si>
  <si>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</si>
  <si>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</si>
  <si>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</si>
  <si>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</si>
  <si>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</si>
  <si>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</si>
  <si>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</si>
  <si>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</si>
  <si>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</si>
  <si>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</si>
  <si>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</si>
  <si>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</si>
  <si>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</si>
  <si>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</si>
  <si>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</si>
  <si>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</si>
  <si>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</si>
  <si>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</si>
  <si>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</si>
  <si>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</si>
  <si>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</si>
  <si>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</si>
  <si>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</si>
  <si>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</si>
  <si>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</si>
  <si>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</si>
  <si>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</si>
  <si>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</si>
  <si>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</si>
  <si>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</si>
  <si>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</si>
  <si>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</si>
  <si>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</si>
  <si>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</si>
  <si>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</si>
  <si>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</si>
  <si>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</si>
  <si>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</si>
  <si>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</si>
  <si>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</si>
  <si>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</si>
  <si>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</si>
  <si>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</si>
  <si>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</si>
  <si>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</si>
  <si>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</si>
  <si>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</si>
  <si>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</si>
  <si>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</si>
  <si>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</si>
  <si>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</si>
  <si>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</si>
  <si>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</si>
  <si>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</si>
  <si>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</si>
  <si>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</si>
  <si>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</si>
  <si>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</si>
  <si>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</si>
  <si>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</si>
  <si>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</si>
  <si>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</si>
  <si>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</si>
  <si>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</si>
  <si>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</si>
  <si>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</si>
  <si>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</si>
  <si>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</si>
  <si>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</si>
  <si>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</si>
  <si>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</si>
  <si>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</si>
  <si>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</si>
  <si>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</si>
  <si>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</si>
  <si>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</si>
  <si>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</si>
  <si>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</si>
  <si>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</si>
  <si>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</si>
  <si>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</si>
  <si>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</si>
  <si>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</si>
  <si>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</si>
  <si>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</si>
  <si>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</si>
  <si>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</si>
  <si>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</si>
  <si>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</si>
  <si>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</si>
  <si>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</si>
  <si>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</si>
  <si>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</si>
  <si>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</si>
  <si>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</si>
  <si>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</si>
  <si>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</si>
  <si>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</si>
  <si>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</si>
  <si>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</si>
  <si>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</si>
  <si>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</si>
  <si>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</si>
  <si>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</si>
  <si>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</si>
  <si>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</si>
  <si>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</si>
  <si>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</si>
  <si>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</si>
  <si>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</si>
  <si>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</si>
  <si>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</si>
  <si>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</si>
  <si>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</si>
  <si>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</si>
  <si>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</si>
  <si>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</si>
  <si>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</si>
  <si>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</si>
  <si>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</si>
  <si>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</si>
  <si>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</si>
  <si>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</si>
  <si>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</si>
  <si>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</si>
  <si>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</si>
  <si>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</si>
  <si>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</si>
  <si>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</si>
  <si>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</si>
  <si>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</si>
  <si>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</si>
  <si>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</si>
  <si>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</si>
  <si>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</si>
  <si>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</si>
  <si>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</si>
  <si>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</si>
  <si>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</si>
  <si>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</si>
  <si>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</si>
  <si>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</si>
  <si>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</si>
  <si>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</si>
  <si>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</si>
  <si>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</si>
  <si>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</si>
  <si>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</si>
  <si>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</si>
  <si>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</si>
  <si>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</si>
  <si>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</si>
  <si>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</si>
  <si>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</si>
  <si>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</si>
  <si>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</si>
  <si>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</si>
  <si>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</si>
  <si>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</si>
  <si>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</si>
  <si>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</si>
  <si>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</si>
  <si>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</si>
  <si>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</si>
  <si>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</si>
  <si>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</si>
  <si>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</si>
  <si>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</si>
  <si>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</si>
  <si>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</si>
  <si>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</si>
  <si>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</si>
  <si>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</si>
  <si>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</si>
  <si>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</si>
  <si>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</si>
  <si>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</si>
  <si>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</si>
  <si>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</si>
  <si>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</si>
  <si>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</si>
  <si>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</si>
  <si>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</si>
  <si>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</si>
  <si>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</si>
  <si>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</si>
  <si>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</si>
  <si>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</si>
  <si>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</si>
  <si>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</si>
  <si>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</si>
  <si>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</si>
  <si>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</si>
  <si>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</si>
  <si>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</si>
  <si>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</si>
  <si>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</si>
  <si>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</si>
  <si>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</si>
  <si>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</si>
  <si>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</si>
  <si>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</si>
  <si>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</si>
  <si>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</si>
  <si>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</si>
  <si>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</si>
  <si>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</si>
  <si>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</si>
  <si>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</si>
  <si>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</si>
  <si>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</si>
  <si>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</si>
  <si>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</si>
  <si>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</si>
  <si>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</si>
  <si>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</si>
  <si>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</si>
  <si>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</si>
  <si>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</si>
  <si>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</si>
  <si>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</si>
  <si>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</si>
  <si>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</si>
  <si>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</si>
  <si>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</si>
  <si>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</si>
  <si>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</si>
  <si>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</si>
  <si>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</si>
  <si>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</si>
  <si>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</si>
  <si>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</si>
  <si>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</si>
  <si>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</si>
  <si>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</si>
  <si>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</si>
  <si>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</si>
  <si>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</si>
  <si>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</si>
  <si>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</si>
  <si>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</si>
  <si>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</si>
  <si>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</si>
  <si>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</si>
  <si>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</si>
  <si>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</si>
  <si>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</si>
  <si>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</si>
  <si>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</si>
  <si>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</si>
  <si>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</si>
  <si>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</si>
  <si>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</si>
  <si>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</si>
  <si>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</si>
  <si>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</si>
  <si>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</si>
  <si>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</si>
  <si>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</si>
  <si>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</si>
  <si>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</si>
  <si>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</si>
  <si>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</si>
  <si>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</si>
  <si>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</si>
  <si>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</si>
  <si>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</si>
  <si>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</si>
  <si>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</si>
  <si>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</si>
  <si>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</si>
  <si>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</si>
  <si>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</si>
  <si>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</si>
  <si>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</si>
  <si>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</si>
  <si>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</si>
  <si>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</si>
  <si>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</si>
  <si>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</si>
  <si>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</si>
  <si>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</si>
  <si>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</si>
  <si>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</si>
  <si>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</si>
  <si>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</si>
  <si>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</si>
  <si>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</si>
  <si>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</si>
  <si>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</si>
  <si>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</si>
  <si>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</si>
  <si>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</si>
  <si>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</si>
  <si>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</si>
  <si>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</si>
  <si>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</si>
  <si>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</si>
  <si>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</si>
  <si>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</si>
  <si>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</si>
  <si>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</si>
  <si>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</si>
  <si>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</si>
  <si>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</si>
  <si>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</si>
  <si>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</si>
  <si>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</si>
  <si>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</si>
  <si>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</si>
  <si>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</si>
  <si>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</si>
  <si>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</si>
  <si>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</si>
  <si>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</si>
  <si>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</si>
  <si>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</si>
  <si>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</si>
  <si>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</si>
  <si>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</si>
  <si>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</si>
  <si>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</si>
  <si>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</si>
  <si>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</si>
  <si>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</si>
  <si>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</si>
  <si>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</si>
  <si>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</si>
  <si>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</si>
  <si>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</si>
  <si>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</si>
  <si>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</si>
  <si>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</si>
  <si>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</si>
  <si>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</si>
  <si>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</si>
  <si>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</si>
  <si>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</si>
  <si>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</si>
  <si>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</si>
  <si>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</si>
  <si>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</si>
  <si>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</si>
  <si>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</si>
  <si>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</si>
  <si>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</si>
  <si>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</si>
  <si>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</si>
  <si>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</si>
  <si>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</si>
  <si>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</si>
  <si>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</si>
  <si>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</si>
  <si>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</si>
  <si>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</si>
  <si>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</si>
  <si>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</si>
  <si>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</si>
  <si>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</si>
  <si>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</si>
  <si>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</si>
  <si>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</si>
  <si>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</si>
  <si>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</si>
  <si>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</si>
  <si>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</si>
  <si>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</si>
  <si>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</si>
  <si>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</si>
  <si>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</si>
  <si>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</si>
  <si>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</si>
  <si>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</si>
  <si>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</si>
  <si>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</si>
  <si>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</si>
  <si>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</si>
  <si>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</si>
  <si>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</si>
  <si>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</si>
  <si>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</si>
  <si>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</si>
  <si>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</si>
  <si>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</si>
  <si>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</si>
  <si>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</si>
  <si>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</si>
  <si>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</si>
  <si>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</si>
  <si>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</si>
  <si>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</si>
  <si>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</si>
  <si>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</si>
  <si>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</si>
  <si>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</si>
  <si>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</si>
  <si>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</si>
  <si>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</si>
  <si>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</si>
  <si>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</si>
  <si>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</si>
  <si>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</si>
  <si>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</si>
  <si>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</si>
  <si>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</si>
  <si>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</si>
  <si>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</si>
  <si>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</si>
  <si>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</si>
  <si>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</si>
  <si>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</si>
  <si>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</si>
  <si>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</si>
  <si>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</si>
  <si>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</si>
  <si>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</si>
  <si>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</si>
  <si>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</si>
  <si>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</si>
  <si>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</si>
  <si>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</si>
  <si>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</si>
  <si>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</si>
  <si>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</si>
  <si>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</si>
  <si>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</si>
  <si>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</si>
  <si>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</si>
  <si>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</si>
  <si>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</si>
  <si>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</si>
  <si>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</si>
  <si>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</si>
  <si>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</si>
  <si>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</si>
  <si>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</si>
  <si>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</si>
  <si>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</si>
  <si>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</si>
  <si>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</si>
  <si>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</si>
  <si>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</si>
  <si>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</si>
  <si>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</si>
  <si>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</si>
  <si>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</si>
  <si>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</si>
  <si>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</si>
  <si>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</si>
  <si>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</si>
  <si>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</si>
  <si>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</si>
  <si>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</si>
  <si>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</si>
  <si>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</si>
  <si>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</si>
  <si>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</si>
  <si>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</si>
  <si>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</si>
  <si>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</si>
  <si>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</si>
  <si>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</si>
  <si>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</si>
  <si>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</si>
  <si>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</si>
  <si>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</si>
  <si>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</si>
  <si>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</si>
  <si>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</si>
  <si>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</si>
  <si>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</si>
  <si>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</si>
  <si>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</si>
  <si>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</si>
  <si>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</si>
  <si>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</si>
  <si>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</si>
  <si>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</si>
  <si>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</si>
  <si>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</si>
  <si>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</si>
  <si>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</si>
  <si>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</si>
  <si>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</si>
  <si>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</si>
  <si>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</si>
  <si>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</si>
  <si>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</si>
  <si>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</si>
  <si>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</si>
  <si>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</si>
  <si>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</si>
  <si>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</si>
  <si>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</si>
  <si>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</si>
  <si>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</si>
  <si>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</si>
  <si>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</si>
  <si>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</si>
  <si>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</si>
  <si>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</si>
  <si>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</si>
  <si>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</si>
  <si>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</si>
  <si>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</si>
  <si>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</si>
  <si>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</si>
  <si>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</si>
  <si>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</si>
  <si>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</si>
  <si>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</si>
  <si>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</si>
  <si>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</si>
  <si>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</si>
  <si>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</si>
  <si>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</si>
  <si>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</si>
  <si>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</si>
  <si>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</si>
  <si>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</si>
  <si>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</si>
  <si>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</si>
  <si>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</si>
  <si>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</si>
  <si>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</si>
  <si>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</si>
  <si>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</si>
  <si>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</si>
  <si>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</si>
  <si>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</si>
  <si>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</si>
  <si>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</si>
  <si>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</si>
  <si>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</si>
  <si>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</si>
  <si>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</si>
  <si>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</si>
  <si>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</si>
  <si>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</si>
  <si>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</si>
  <si>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</si>
  <si>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</si>
  <si>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</si>
  <si>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</si>
  <si>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</si>
  <si>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</si>
  <si>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</si>
  <si>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</si>
  <si>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</si>
  <si>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</si>
  <si>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</si>
  <si>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</si>
  <si>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</si>
  <si>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</si>
  <si>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</si>
  <si>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</si>
  <si>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</si>
  <si>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</si>
  <si>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</si>
  <si>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</si>
  <si>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</si>
  <si>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</si>
  <si>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</si>
  <si>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</si>
  <si>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</si>
  <si>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</si>
  <si>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</si>
  <si>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</si>
  <si>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</si>
  <si>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</si>
  <si>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</si>
  <si>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</si>
  <si>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</si>
  <si>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</si>
  <si>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</si>
  <si>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</si>
  <si>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</si>
  <si>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</si>
  <si>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</si>
  <si>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</si>
  <si>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</si>
  <si>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</si>
  <si>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</si>
  <si>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</si>
  <si>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</si>
  <si>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</si>
  <si>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</si>
  <si>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</si>
  <si>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</si>
  <si>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</si>
  <si>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</si>
  <si>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</si>
  <si>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</si>
  <si>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</si>
  <si>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</si>
  <si>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</si>
  <si>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</si>
  <si>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</si>
  <si>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</si>
  <si>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</si>
  <si>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</si>
  <si>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</si>
  <si>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</si>
  <si>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</si>
  <si>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</si>
  <si>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</si>
  <si>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</si>
  <si>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</si>
  <si>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</si>
  <si>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</si>
  <si>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</si>
  <si>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</si>
  <si>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</si>
  <si>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</si>
  <si>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</si>
  <si>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</si>
  <si>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</si>
  <si>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</si>
  <si>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</si>
  <si>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</si>
  <si>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</si>
  <si>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</si>
  <si>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</si>
  <si>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</si>
  <si>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</si>
  <si>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</si>
  <si>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</si>
  <si>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</si>
  <si>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</si>
  <si>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</si>
  <si>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</si>
  <si>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</si>
  <si>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</si>
  <si>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</si>
  <si>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</si>
  <si>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</si>
  <si>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</si>
  <si>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</si>
  <si>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</si>
  <si>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</si>
  <si>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</si>
  <si>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</si>
  <si>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</si>
  <si>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</si>
  <si>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</si>
  <si>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</si>
  <si>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</si>
  <si>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</si>
  <si>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</si>
  <si>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</si>
  <si>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</si>
  <si>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</si>
  <si>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</si>
  <si>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</si>
  <si>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</si>
  <si>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</si>
  <si>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</si>
  <si>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</si>
  <si>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</si>
  <si>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</si>
  <si>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</si>
  <si>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</si>
  <si>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</si>
  <si>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</si>
  <si>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</si>
  <si>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</si>
  <si>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</si>
  <si>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</si>
  <si>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</si>
  <si>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</si>
  <si>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</si>
  <si>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</si>
  <si>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</si>
  <si>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</si>
  <si>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</si>
  <si>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</si>
  <si>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</si>
  <si>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</si>
  <si>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</si>
  <si>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</si>
  <si>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</si>
  <si>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</si>
  <si>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</si>
  <si>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</si>
  <si>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</si>
  <si>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</si>
  <si>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</si>
  <si>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</si>
  <si>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</si>
  <si>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</si>
  <si>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</si>
  <si>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</si>
  <si>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</si>
  <si>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</si>
  <si>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</si>
  <si>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</si>
  <si>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</si>
  <si>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</si>
  <si>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</si>
  <si>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</si>
  <si>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</si>
  <si>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</si>
  <si>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</si>
  <si>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</si>
  <si>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</si>
  <si>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</si>
  <si>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</si>
  <si>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</si>
  <si>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</si>
  <si>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</si>
  <si>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</si>
  <si>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</si>
  <si>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</si>
  <si>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</si>
  <si>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</si>
  <si>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</si>
  <si>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</si>
  <si>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</si>
  <si>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</si>
  <si>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</si>
  <si>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</si>
  <si>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</si>
  <si>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</si>
  <si>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</si>
  <si>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</si>
  <si>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</si>
  <si>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</si>
  <si>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</si>
  <si>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</si>
  <si>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</si>
  <si>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</si>
  <si>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</si>
  <si>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</si>
  <si>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</si>
  <si>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</si>
  <si>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</si>
  <si>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</si>
  <si>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</si>
  <si>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</si>
  <si>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</si>
  <si>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</si>
  <si>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</si>
  <si>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</si>
  <si>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</si>
  <si>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</si>
  <si>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</si>
  <si>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</si>
  <si>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</si>
  <si>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</si>
  <si>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</si>
  <si>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</si>
  <si>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</si>
  <si>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</si>
  <si>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</si>
  <si>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</si>
  <si>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</si>
  <si>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</si>
  <si>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</si>
  <si>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</si>
  <si>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</si>
  <si>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</si>
  <si>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</si>
  <si>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</si>
  <si>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</si>
  <si>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</si>
  <si>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</si>
  <si>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</si>
  <si>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</si>
  <si>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</si>
  <si>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</si>
  <si>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</si>
  <si>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</si>
  <si>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</si>
  <si>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</si>
  <si>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</si>
  <si>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</si>
  <si>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</si>
  <si>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</si>
  <si>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</si>
  <si>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</si>
  <si>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</si>
  <si>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</si>
  <si>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</si>
  <si>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</si>
  <si>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</si>
  <si>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</si>
  <si>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</si>
  <si>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</si>
  <si>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</si>
  <si>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</si>
  <si>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</si>
  <si>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</si>
  <si>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</si>
  <si>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</si>
  <si>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</si>
  <si>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</si>
  <si>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</si>
  <si>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</si>
  <si>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</si>
  <si>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</si>
  <si>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</si>
  <si>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</si>
  <si>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</si>
  <si>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</si>
  <si>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</si>
  <si>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</si>
  <si>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</si>
  <si>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</si>
  <si>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</si>
  <si>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</si>
  <si>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</si>
  <si>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</si>
  <si>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</si>
  <si>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</si>
  <si>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</si>
  <si>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</si>
  <si>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</si>
  <si>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</si>
  <si>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</si>
  <si>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</si>
  <si>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</si>
  <si>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</si>
  <si>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</si>
  <si>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</si>
  <si>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</si>
  <si>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</si>
  <si>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</si>
  <si>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</si>
  <si>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</si>
  <si>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</si>
  <si>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</si>
  <si>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</si>
  <si>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</si>
  <si>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</si>
  <si>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</si>
  <si>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</si>
  <si>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</si>
  <si>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</si>
  <si>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</si>
  <si>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</si>
  <si>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</si>
  <si>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</si>
  <si>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</si>
  <si>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</si>
  <si>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</si>
  <si>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</si>
  <si>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</si>
  <si>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</si>
  <si>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</si>
  <si>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</si>
  <si>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</si>
  <si>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</si>
  <si>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</si>
  <si>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</si>
  <si>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</si>
  <si>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</si>
  <si>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</si>
  <si>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</si>
  <si>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</si>
  <si>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</si>
  <si>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</si>
  <si>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</si>
  <si>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</si>
  <si>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</si>
  <si>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</si>
  <si>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</si>
  <si>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</si>
  <si>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</si>
  <si>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</si>
  <si>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</si>
  <si>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</si>
  <si>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</si>
  <si>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</si>
  <si>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</si>
  <si>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</si>
  <si>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</si>
  <si>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</si>
  <si>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</si>
  <si>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</si>
  <si>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</si>
  <si>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</si>
  <si>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</si>
  <si>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</si>
  <si>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</si>
  <si>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</si>
  <si>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</si>
  <si>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</si>
  <si>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</si>
  <si>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</si>
  <si>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</si>
  <si>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</si>
  <si>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</si>
  <si>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</si>
  <si>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</si>
  <si>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</si>
  <si>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</si>
  <si>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</si>
  <si>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</si>
  <si>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</si>
  <si>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</si>
  <si>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</si>
  <si>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</si>
  <si>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</si>
  <si>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</si>
  <si>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</si>
  <si>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</si>
  <si>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</si>
  <si>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</si>
  <si>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</si>
  <si>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</si>
  <si>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</si>
  <si>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</si>
  <si>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</si>
  <si>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</si>
  <si>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</si>
  <si>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</si>
  <si>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</si>
  <si>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</si>
  <si>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</si>
  <si>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</si>
  <si>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</si>
  <si>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</si>
  <si>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</si>
  <si>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</si>
  <si>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</si>
  <si>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</si>
  <si>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</si>
  <si>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</si>
  <si>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</si>
  <si>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</si>
  <si>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</si>
  <si>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</si>
  <si>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</si>
  <si>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</si>
  <si>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</si>
  <si>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</si>
  <si>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</si>
  <si>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</si>
  <si>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</si>
  <si>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</si>
  <si>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</si>
  <si>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</si>
  <si>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</si>
  <si>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</si>
  <si>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</si>
  <si>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</si>
  <si>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</si>
  <si>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</si>
  <si>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</si>
  <si>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</si>
  <si>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</si>
  <si>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</si>
  <si>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</si>
  <si>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</si>
  <si>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</si>
  <si>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</si>
  <si>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</si>
  <si>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</si>
  <si>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</si>
  <si>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</si>
  <si>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</si>
  <si>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</si>
  <si>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</si>
  <si>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</si>
  <si>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</si>
  <si>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</si>
  <si>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</si>
  <si>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</si>
  <si>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</si>
  <si>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</si>
  <si>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</si>
  <si>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</si>
  <si>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</si>
  <si>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</si>
  <si>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</si>
  <si>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</si>
  <si>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</si>
  <si>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</si>
  <si>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</si>
  <si>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</si>
  <si>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</si>
  <si>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</si>
  <si>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</si>
  <si>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</si>
  <si>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</si>
  <si>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</si>
  <si>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</si>
  <si>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</si>
  <si>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</si>
  <si>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</si>
  <si>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</si>
  <si>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</si>
  <si>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</si>
  <si>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</si>
  <si>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</si>
  <si>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</si>
  <si>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</si>
  <si>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</si>
  <si>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</si>
  <si>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</si>
  <si>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</si>
  <si>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</si>
  <si>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</si>
  <si>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</si>
  <si>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</si>
  <si>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</si>
  <si>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</si>
  <si>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</si>
  <si>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</si>
  <si>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</si>
  <si>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</si>
  <si>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</si>
  <si>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</si>
  <si>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</si>
  <si>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</si>
  <si>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</si>
  <si>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</si>
  <si>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</si>
  <si>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</si>
  <si>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</si>
  <si>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</si>
  <si>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</si>
  <si>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</si>
  <si>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</si>
  <si>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</si>
  <si>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</si>
  <si>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</si>
  <si>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</si>
  <si>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</si>
  <si>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</si>
  <si>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</si>
  <si>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</si>
  <si>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</si>
  <si>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</si>
  <si>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</si>
  <si>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</si>
  <si>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</si>
  <si>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</si>
  <si>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</si>
  <si>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</si>
  <si>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</si>
  <si>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</si>
  <si>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</si>
  <si>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</si>
  <si>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</si>
  <si>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</si>
  <si>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</si>
  <si>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</si>
  <si>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</si>
  <si>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</si>
  <si>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</si>
  <si>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</si>
  <si>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</si>
  <si>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</si>
  <si>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</si>
  <si>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</si>
  <si>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</si>
  <si>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</si>
  <si>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</si>
  <si>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</si>
  <si>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</si>
  <si>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</si>
  <si>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</si>
  <si>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</si>
  <si>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</si>
  <si>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</si>
  <si>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</si>
  <si>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</si>
  <si>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</si>
  <si>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</si>
  <si>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</si>
  <si>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</si>
  <si>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</si>
  <si>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</si>
  <si>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</si>
  <si>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</si>
  <si>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</si>
  <si>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</si>
  <si>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</si>
  <si>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</si>
  <si>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</si>
  <si>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</si>
  <si>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</si>
  <si>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</si>
  <si>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</si>
  <si>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</si>
  <si>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</si>
  <si>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</si>
  <si>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</si>
  <si>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</si>
  <si>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</si>
  <si>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</si>
  <si>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</si>
  <si>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</si>
  <si>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</si>
  <si>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</si>
  <si>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</si>
  <si>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</si>
  <si>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</si>
  <si>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</si>
  <si>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</si>
  <si>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</si>
  <si>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</si>
  <si>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</si>
  <si>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</si>
  <si>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</si>
  <si>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</si>
  <si>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</si>
  <si>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</si>
  <si>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</si>
  <si>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</si>
  <si>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</si>
  <si>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</si>
  <si>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</si>
  <si>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</si>
  <si>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</si>
  <si>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</si>
  <si>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</si>
  <si>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</si>
  <si>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</si>
  <si>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</si>
  <si>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</si>
  <si>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</si>
  <si>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</si>
  <si>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</si>
  <si>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</si>
  <si>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</si>
  <si>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</si>
  <si>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</si>
  <si>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</si>
  <si>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</si>
  <si>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</si>
  <si>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</si>
  <si>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</si>
  <si>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</si>
  <si>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</si>
  <si>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</si>
  <si>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</si>
  <si>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</si>
  <si>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</si>
  <si>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</si>
  <si>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</si>
  <si>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</si>
  <si>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</si>
  <si>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</si>
  <si>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</si>
  <si>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</si>
  <si>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</si>
  <si>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</si>
  <si>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</si>
  <si>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</si>
  <si>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</si>
  <si>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</si>
  <si>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</si>
  <si>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</si>
  <si>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</si>
  <si>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</si>
  <si>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</si>
  <si>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</si>
  <si>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</si>
  <si>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</si>
  <si>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</si>
  <si>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</si>
  <si>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</si>
  <si>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</si>
  <si>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</si>
  <si>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</si>
  <si>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</si>
  <si>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</si>
  <si>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</si>
  <si>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</si>
  <si>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</si>
  <si>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</si>
  <si>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</si>
  <si>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</si>
  <si>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</si>
  <si>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</si>
  <si>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</si>
  <si>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</si>
  <si>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</si>
  <si>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</si>
  <si>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</si>
  <si>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</si>
  <si>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</si>
  <si>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</si>
  <si>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</si>
  <si>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</si>
  <si>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</si>
  <si>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</si>
  <si>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</si>
  <si>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</si>
  <si>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</si>
  <si>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</si>
  <si>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</si>
  <si>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</si>
  <si>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</si>
  <si>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</si>
  <si>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</si>
  <si>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</si>
  <si>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</si>
  <si>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</si>
  <si>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</si>
  <si>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</si>
  <si>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</si>
  <si>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</si>
  <si>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</si>
  <si>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</si>
  <si>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</si>
  <si>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</si>
  <si>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</si>
  <si>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</si>
  <si>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</si>
  <si>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</si>
  <si>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</si>
  <si>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</si>
  <si>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</si>
  <si>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</si>
  <si>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</si>
  <si>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</si>
  <si>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</si>
  <si>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</si>
  <si>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</si>
  <si>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</si>
  <si>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</si>
  <si>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</si>
  <si>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</si>
  <si>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</si>
  <si>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</si>
  <si>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</si>
  <si>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</si>
  <si>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</si>
  <si>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</si>
  <si>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</si>
  <si>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</si>
  <si>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</si>
  <si>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</si>
  <si>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</si>
  <si>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</si>
  <si>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</si>
  <si>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</si>
  <si>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</si>
  <si>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</si>
  <si>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</si>
  <si>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</si>
  <si>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</si>
  <si>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</si>
  <si>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</si>
  <si>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</si>
  <si>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</si>
  <si>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</si>
  <si>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</si>
  <si>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</si>
  <si>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</si>
  <si>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</si>
  <si>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</si>
  <si>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</si>
  <si>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</si>
  <si>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</si>
  <si>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</si>
  <si>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</si>
  <si>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</si>
  <si>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</si>
  <si>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</si>
  <si>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</si>
  <si>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</si>
  <si>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</si>
  <si>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</si>
  <si>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</si>
  <si>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</si>
  <si>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</si>
  <si>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</si>
  <si>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</si>
  <si>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</si>
  <si>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</si>
  <si>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</si>
  <si>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</si>
  <si>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</si>
  <si>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</si>
  <si>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</si>
  <si>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</si>
  <si>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</si>
  <si>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</si>
  <si>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</si>
  <si>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</si>
  <si>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</si>
  <si>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</si>
  <si>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</si>
  <si>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</si>
  <si>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</si>
  <si>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</si>
  <si>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</si>
  <si>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</si>
  <si>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</si>
  <si>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</si>
  <si>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</si>
  <si>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</si>
  <si>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</si>
  <si>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</si>
  <si>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</si>
  <si>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</si>
  <si>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</si>
  <si>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</si>
  <si>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</si>
  <si>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</si>
  <si>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</si>
  <si>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</si>
  <si>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</si>
  <si>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</si>
  <si>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</si>
  <si>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</si>
  <si>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</si>
  <si>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</si>
  <si>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</si>
  <si>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</si>
  <si>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</si>
  <si>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</si>
  <si>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</si>
  <si>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</si>
  <si>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</si>
  <si>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</si>
  <si>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</si>
  <si>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</si>
  <si>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</si>
  <si>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</si>
  <si>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</si>
  <si>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</si>
  <si>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</si>
  <si>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</si>
  <si>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</si>
  <si>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</si>
  <si>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</si>
  <si>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</si>
  <si>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</si>
  <si>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</si>
  <si>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</si>
  <si>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</si>
  <si>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</si>
  <si>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</si>
  <si>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</si>
  <si>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</si>
  <si>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</si>
  <si>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</si>
  <si>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</si>
  <si>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</si>
  <si>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</si>
  <si>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</si>
  <si>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</si>
  <si>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</si>
  <si>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</si>
  <si>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</si>
  <si>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</si>
  <si>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</si>
  <si>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</si>
  <si>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</si>
  <si>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</si>
  <si>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</si>
  <si>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</si>
  <si>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</si>
  <si>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</si>
  <si>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</si>
  <si>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</si>
  <si>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</si>
  <si>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</si>
  <si>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</si>
  <si>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</si>
  <si>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</si>
  <si>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</si>
  <si>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</si>
  <si>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</si>
  <si>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</si>
  <si>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</si>
  <si>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</si>
  <si>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</si>
  <si>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</si>
  <si>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</si>
  <si>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</si>
  <si>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</si>
  <si>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</si>
  <si>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</si>
  <si>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</si>
  <si>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</si>
  <si>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</si>
  <si>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</si>
  <si>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</si>
  <si>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</si>
  <si>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</si>
  <si>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</si>
  <si>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</si>
  <si>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</si>
  <si>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</si>
  <si>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</si>
  <si>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</si>
  <si>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</si>
  <si>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</si>
  <si>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</si>
  <si>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</si>
  <si>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</si>
  <si>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</si>
  <si>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</si>
  <si>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</si>
  <si>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</si>
  <si>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</si>
  <si>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</si>
  <si>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</si>
  <si>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</si>
  <si>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</si>
  <si>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</si>
  <si>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</si>
  <si>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</si>
  <si>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</si>
  <si>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</si>
  <si>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</si>
  <si>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</si>
  <si>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</si>
  <si>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</si>
  <si>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</si>
  <si>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</si>
  <si>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</si>
  <si>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</si>
  <si>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</si>
  <si>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</si>
  <si>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</si>
  <si>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</si>
  <si>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</si>
  <si>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</si>
  <si>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</si>
  <si>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</si>
  <si>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</si>
  <si>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</si>
  <si>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</si>
  <si>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</si>
  <si>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</si>
  <si>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</si>
  <si>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</si>
  <si>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</si>
  <si>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</si>
  <si>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</si>
  <si>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</si>
  <si>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</si>
  <si>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</si>
  <si>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</si>
  <si>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</si>
  <si>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</si>
  <si>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</si>
  <si>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</si>
  <si>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</si>
  <si>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</si>
  <si>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</si>
  <si>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</si>
  <si>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</si>
  <si>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</si>
  <si>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</si>
  <si>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</si>
  <si>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</si>
  <si>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</si>
  <si>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</si>
  <si>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</si>
  <si>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</si>
  <si>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</si>
  <si>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</si>
  <si>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</si>
  <si>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</si>
  <si>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</si>
  <si>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</si>
  <si>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</si>
  <si>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</si>
  <si>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</si>
  <si>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</si>
  <si>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</si>
  <si>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</si>
  <si>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</si>
  <si>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</si>
  <si>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</si>
  <si>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</si>
  <si>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</si>
  <si>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</si>
  <si>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</si>
  <si>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</si>
  <si>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</si>
  <si>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</si>
  <si>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</si>
  <si>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</si>
  <si>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</si>
  <si>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</si>
  <si>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</si>
  <si>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</si>
  <si>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</si>
  <si>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</si>
  <si>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</si>
  <si>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</si>
  <si>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</si>
  <si>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</si>
  <si>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</si>
  <si>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</si>
  <si>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</si>
  <si>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</si>
  <si>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</si>
  <si>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</si>
  <si>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</si>
  <si>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</si>
  <si>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</si>
  <si>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</si>
  <si>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</si>
  <si>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</si>
  <si>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</si>
  <si>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</si>
  <si>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</si>
  <si>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</si>
  <si>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</si>
  <si>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</si>
  <si>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</si>
  <si>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</si>
  <si>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</si>
  <si>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</si>
  <si>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</si>
  <si>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</si>
  <si>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</si>
  <si>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</si>
  <si>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</si>
  <si>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</si>
  <si>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</si>
  <si>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</si>
  <si>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</si>
  <si>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</si>
  <si>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</si>
  <si>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</si>
  <si>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</si>
  <si>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</si>
  <si>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</si>
  <si>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</si>
  <si>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</si>
  <si>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</si>
  <si>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</si>
  <si>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</si>
  <si>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</si>
  <si>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</si>
  <si>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</si>
  <si>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</si>
  <si>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</si>
  <si>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</si>
  <si>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</si>
  <si>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</si>
  <si>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</si>
  <si>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</si>
  <si>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</si>
  <si>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</si>
  <si>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</si>
  <si>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</si>
  <si>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</si>
  <si>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</si>
  <si>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</si>
  <si>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</si>
  <si>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</si>
  <si>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</si>
  <si>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</si>
  <si>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</si>
  <si>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</si>
  <si>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</si>
  <si>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</si>
  <si>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</si>
  <si>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</si>
  <si>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</si>
  <si>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</si>
  <si>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</si>
  <si>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</si>
  <si>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</si>
  <si>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</si>
  <si>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</si>
  <si>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</si>
  <si>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</si>
  <si>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</si>
  <si>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</si>
  <si>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</si>
  <si>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</si>
  <si>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</si>
  <si>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</si>
  <si>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</si>
  <si>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</si>
  <si>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</si>
  <si>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</si>
  <si>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</si>
  <si>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</si>
  <si>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</si>
  <si>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</si>
  <si>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</si>
  <si>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</si>
  <si>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</si>
  <si>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</si>
  <si>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</si>
  <si>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</si>
  <si>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</si>
  <si>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</si>
  <si>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</si>
  <si>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</si>
  <si>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</si>
  <si>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</si>
  <si>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</si>
  <si>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</si>
  <si>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</si>
  <si>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</si>
  <si>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</si>
  <si>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</si>
  <si>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</si>
  <si>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</si>
  <si>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</si>
  <si>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</si>
  <si>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</si>
  <si>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</si>
  <si>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</si>
  <si>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</si>
  <si>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</si>
  <si>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</si>
  <si>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</si>
  <si>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</si>
  <si>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</si>
  <si>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</si>
  <si>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</si>
  <si>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</si>
  <si>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</si>
  <si>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</si>
  <si>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</si>
  <si>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</si>
  <si>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</si>
  <si>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</si>
  <si>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</si>
  <si>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</si>
  <si>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</si>
  <si>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</si>
  <si>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</si>
  <si>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</si>
  <si>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</si>
  <si>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</si>
  <si>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</si>
  <si>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</si>
  <si>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</si>
  <si>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</si>
  <si>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</si>
  <si>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</si>
  <si>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</si>
  <si>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</si>
  <si>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</si>
  <si>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</si>
  <si>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</si>
  <si>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</si>
  <si>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</si>
  <si>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</si>
  <si>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</si>
  <si>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</si>
  <si>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</si>
  <si>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</si>
  <si>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</si>
  <si>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</si>
  <si>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</si>
  <si>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</si>
  <si>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</si>
  <si>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</si>
  <si>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</si>
  <si>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</si>
  <si>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</si>
  <si>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</si>
  <si>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</si>
  <si>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</si>
  <si>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</si>
  <si>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</si>
  <si>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</si>
  <si>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</si>
  <si>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</si>
  <si>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</si>
  <si>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</si>
  <si>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</si>
  <si>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</si>
  <si>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</si>
  <si>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</si>
  <si>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</si>
  <si>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</si>
  <si>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</si>
  <si>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</si>
  <si>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</si>
  <si>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</si>
  <si>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</si>
  <si>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</si>
  <si>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</si>
  <si>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</si>
  <si>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</si>
  <si>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</si>
  <si>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</si>
  <si>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</si>
  <si>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</si>
  <si>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</si>
  <si>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</si>
  <si>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</si>
  <si>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</si>
  <si>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</si>
  <si>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</si>
  <si>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</si>
  <si>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</si>
  <si>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</si>
  <si>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</si>
  <si>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</si>
  <si>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</si>
  <si>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</si>
  <si>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</si>
  <si>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</si>
  <si>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</si>
  <si>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</si>
  <si>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</si>
  <si>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</si>
  <si>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</si>
  <si>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</si>
  <si>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</si>
  <si>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</si>
  <si>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</si>
  <si>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</si>
  <si>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</si>
  <si>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</si>
  <si>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</si>
  <si>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</si>
  <si>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</si>
  <si>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</si>
  <si>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</si>
  <si>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</si>
  <si>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</si>
  <si>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</si>
  <si>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</si>
  <si>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</si>
  <si>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</si>
  <si>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</si>
  <si>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</si>
  <si>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</si>
  <si>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</si>
  <si>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</si>
  <si>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</si>
  <si>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</si>
  <si>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</si>
  <si>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</si>
  <si>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</si>
  <si>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</si>
  <si>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</si>
  <si>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</si>
  <si>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</si>
  <si>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</si>
  <si>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</si>
  <si>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</si>
  <si>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</si>
  <si>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</si>
  <si>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</si>
  <si>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</si>
  <si>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</si>
  <si>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</si>
  <si>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</si>
  <si>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</si>
  <si>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</si>
  <si>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</si>
  <si>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</si>
  <si>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</si>
  <si>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</si>
  <si>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</si>
  <si>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</si>
  <si>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</si>
  <si>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</si>
  <si>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</si>
  <si>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</si>
  <si>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</si>
  <si>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</si>
  <si>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</si>
  <si>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</si>
  <si>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</si>
  <si>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</si>
  <si>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</si>
  <si>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</si>
  <si>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</si>
  <si>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</si>
  <si>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</si>
  <si>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</si>
  <si>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</si>
  <si>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</si>
  <si>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</si>
  <si>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</si>
  <si>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</si>
  <si>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</si>
  <si>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</si>
  <si>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</si>
  <si>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</si>
  <si>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</si>
  <si>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</si>
  <si>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</si>
  <si>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</si>
  <si>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</si>
  <si>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</si>
  <si>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</si>
  <si>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</si>
  <si>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</si>
  <si>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</si>
  <si>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</si>
  <si>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</si>
  <si>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</si>
  <si>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</si>
  <si>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</si>
  <si>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</si>
  <si>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</si>
  <si>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</si>
  <si>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</si>
  <si>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</si>
  <si>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</si>
  <si>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</si>
  <si>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</si>
  <si>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</si>
  <si>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</si>
  <si>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</si>
  <si>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</si>
  <si>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</si>
  <si>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</si>
  <si>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</si>
  <si>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</si>
  <si>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</si>
  <si>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</si>
  <si>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</si>
  <si>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</si>
  <si>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</si>
  <si>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</si>
  <si>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</si>
  <si>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</si>
  <si>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</si>
  <si>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</si>
  <si>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</si>
  <si>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</si>
  <si>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</si>
  <si>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</si>
  <si>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</si>
  <si>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</si>
  <si>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</si>
  <si>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</si>
  <si>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</si>
  <si>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</si>
  <si>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</si>
  <si>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</si>
  <si>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</si>
  <si>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</si>
  <si>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</si>
  <si>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</si>
  <si>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</si>
  <si>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</si>
  <si>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</si>
  <si>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</si>
  <si>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</si>
  <si>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</si>
  <si>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</si>
  <si>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</si>
  <si>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</si>
  <si>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</si>
  <si>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</si>
  <si>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</si>
  <si>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</si>
  <si>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</si>
  <si>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</si>
  <si>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</si>
  <si>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</si>
  <si>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</si>
  <si>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</si>
  <si>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</si>
  <si>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</si>
  <si>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</si>
  <si>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</si>
  <si>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</si>
  <si>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</si>
  <si>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</si>
  <si>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</si>
  <si>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</si>
  <si>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</si>
  <si>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</si>
  <si>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</si>
  <si>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</si>
  <si>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</si>
  <si>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</si>
  <si>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</si>
  <si>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</si>
  <si>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</si>
  <si>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</si>
  <si>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</si>
  <si>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</si>
  <si>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</si>
  <si>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</si>
  <si>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</si>
  <si>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</si>
  <si>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</si>
  <si>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</si>
  <si>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</si>
  <si>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</si>
  <si>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</si>
  <si>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</si>
  <si>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</si>
  <si>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</si>
  <si>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</si>
  <si>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</si>
  <si>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</si>
  <si>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</si>
  <si>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</si>
  <si>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</si>
  <si>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</si>
  <si>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</si>
  <si>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</si>
  <si>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</si>
  <si>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</si>
  <si>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</si>
  <si>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</si>
  <si>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</si>
  <si>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</si>
  <si>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</si>
  <si>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</si>
  <si>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</si>
  <si>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</si>
  <si>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</si>
  <si>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</si>
  <si>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</si>
  <si>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</si>
  <si>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</si>
  <si>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</si>
  <si>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</si>
  <si>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</si>
  <si>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</si>
  <si>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</si>
  <si>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</si>
  <si>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</si>
  <si>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</si>
  <si>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</si>
  <si>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</si>
  <si>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</si>
  <si>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</si>
  <si>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</si>
  <si>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</si>
  <si>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</si>
  <si>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</si>
  <si>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</si>
  <si>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</si>
  <si>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</si>
  <si>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</si>
  <si>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</si>
  <si>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</si>
  <si>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</si>
  <si>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</si>
  <si>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</si>
  <si>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</si>
  <si>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</si>
  <si>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</si>
  <si>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</si>
  <si>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</si>
  <si>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</si>
  <si>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</si>
  <si>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</si>
  <si>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</si>
  <si>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</si>
  <si>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</si>
  <si>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</si>
  <si>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</si>
  <si>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</si>
  <si>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</si>
  <si>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</si>
  <si>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</si>
  <si>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</si>
  <si>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</si>
  <si>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</si>
  <si>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</si>
  <si>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</si>
  <si>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</si>
  <si>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</si>
  <si>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</si>
  <si>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</si>
  <si>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</si>
  <si>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</si>
  <si>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</si>
  <si>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</si>
  <si>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</si>
  <si>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</si>
  <si>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</si>
  <si>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</si>
  <si>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</si>
  <si>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</si>
  <si>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</si>
  <si>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</si>
  <si>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</si>
  <si>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</si>
  <si>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</si>
  <si>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</si>
  <si>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</si>
  <si>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</si>
  <si>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</si>
  <si>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</si>
  <si>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</si>
  <si>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</si>
  <si>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</si>
  <si>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</si>
  <si>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</si>
  <si>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</si>
  <si>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</si>
  <si>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</si>
  <si>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</si>
  <si>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</si>
  <si>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</si>
  <si>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</si>
  <si>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</si>
  <si>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</si>
  <si>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</si>
  <si>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</si>
  <si>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</si>
  <si>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</si>
  <si>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</si>
  <si>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</si>
  <si>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</si>
  <si>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</si>
  <si>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</si>
  <si>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</si>
  <si>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</si>
  <si>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</si>
  <si>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</si>
  <si>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</si>
  <si>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</si>
  <si>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</si>
  <si>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</si>
  <si>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</si>
  <si>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</si>
  <si>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</si>
  <si>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</si>
  <si>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</si>
  <si>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</si>
  <si>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</si>
  <si>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</si>
  <si>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</si>
  <si>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</si>
  <si>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</si>
  <si>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</si>
  <si>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</si>
  <si>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</si>
  <si>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</si>
  <si>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</si>
  <si>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</si>
  <si>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</si>
  <si>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</si>
  <si>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</si>
  <si>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</si>
  <si>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</si>
  <si>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</si>
  <si>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</si>
  <si>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</si>
  <si>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</si>
  <si>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</si>
  <si>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</si>
  <si>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</si>
  <si>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</si>
  <si>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</si>
  <si>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</si>
  <si>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</si>
  <si>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</si>
  <si>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</si>
  <si>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</si>
  <si>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</si>
  <si>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</si>
  <si>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</si>
  <si>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</si>
  <si>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</si>
  <si>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</si>
  <si>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</si>
  <si>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</si>
  <si>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</si>
  <si>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</si>
  <si>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</si>
  <si>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</si>
  <si>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</si>
  <si>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</si>
  <si>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</si>
  <si>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</si>
  <si>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</si>
  <si>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</si>
  <si>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</si>
  <si>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</si>
  <si>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</si>
  <si>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</si>
  <si>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</si>
  <si>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</si>
  <si>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</si>
  <si>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</si>
  <si>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</si>
  <si>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</si>
  <si>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</si>
  <si>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</si>
  <si>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</si>
  <si>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</si>
  <si>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</si>
  <si>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</si>
  <si>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</si>
  <si>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</si>
  <si>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</si>
  <si>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</si>
  <si>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</si>
  <si>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</si>
  <si>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</si>
  <si>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</si>
  <si>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</si>
  <si>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</si>
  <si>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</si>
  <si>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</si>
  <si>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</si>
  <si>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</si>
  <si>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</si>
  <si>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</si>
  <si>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</si>
  <si>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</si>
  <si>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</si>
  <si>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</si>
  <si>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</si>
  <si>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</si>
  <si>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</si>
  <si>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</si>
  <si>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</si>
  <si>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</si>
  <si>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</si>
  <si>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</si>
  <si>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</si>
  <si>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</si>
  <si>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</si>
  <si>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</si>
  <si>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</si>
  <si>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</si>
  <si>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</si>
  <si>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</si>
  <si>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</si>
  <si>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</si>
  <si>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</si>
  <si>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</si>
  <si>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</si>
  <si>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</si>
  <si>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</si>
  <si>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</si>
  <si>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</si>
  <si>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</si>
  <si>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</si>
  <si>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</si>
  <si>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</si>
  <si>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</si>
  <si>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</si>
  <si>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</si>
  <si>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</si>
  <si>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</si>
  <si>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</si>
  <si>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</si>
  <si>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</si>
  <si>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</si>
  <si>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</si>
  <si>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</si>
  <si>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</si>
  <si>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</si>
  <si>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</si>
  <si>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</si>
  <si>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</si>
  <si>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</si>
  <si>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</si>
  <si>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</si>
  <si>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</si>
  <si>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</si>
  <si>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</si>
  <si>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</si>
  <si>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</si>
  <si>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</si>
  <si>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</si>
  <si>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</si>
  <si>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</si>
  <si>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</si>
  <si>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</si>
  <si>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</si>
  <si>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</si>
  <si>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</si>
  <si>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</si>
  <si>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</si>
  <si>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</si>
  <si>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</si>
  <si>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</si>
  <si>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</si>
  <si>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</si>
  <si>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</si>
  <si>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</si>
  <si>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</si>
  <si>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</si>
  <si>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</si>
  <si>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</si>
  <si>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</si>
  <si>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</si>
  <si>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</si>
  <si>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</si>
  <si>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</si>
  <si>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</si>
  <si>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</si>
  <si>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</si>
  <si>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</si>
  <si>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</si>
  <si>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</si>
  <si>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</si>
  <si>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</si>
  <si>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</si>
  <si>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</si>
  <si>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</si>
  <si>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</si>
  <si>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</si>
  <si>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</si>
  <si>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</si>
  <si>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</si>
  <si>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</si>
  <si>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</si>
  <si>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</si>
  <si>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</si>
  <si>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</si>
  <si>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</si>
  <si>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</si>
  <si>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</si>
  <si>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</si>
  <si>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</si>
  <si>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</si>
  <si>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</si>
  <si>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</si>
  <si>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</si>
  <si>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</si>
  <si>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</si>
  <si>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</si>
  <si>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</si>
  <si>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</si>
  <si>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</si>
  <si>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</si>
  <si>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</si>
  <si>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</si>
  <si>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</si>
  <si>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</si>
  <si>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</si>
  <si>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</si>
  <si>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</si>
  <si>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</si>
  <si>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</si>
  <si>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</si>
  <si>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</si>
  <si>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</si>
  <si>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</si>
  <si>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</si>
  <si>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</si>
  <si>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</si>
  <si>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</si>
  <si>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</si>
  <si>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</si>
  <si>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</si>
  <si>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</si>
  <si>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</si>
  <si>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</si>
  <si>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</si>
  <si>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</si>
  <si>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</si>
  <si>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</si>
  <si>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</si>
  <si>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</si>
  <si>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</si>
  <si>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</si>
  <si>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</si>
  <si>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</si>
  <si>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</si>
  <si>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</si>
  <si>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</si>
  <si>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</si>
  <si>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</si>
  <si>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</si>
  <si>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</si>
  <si>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</si>
  <si>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</si>
  <si>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</si>
  <si>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</si>
  <si>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</si>
  <si>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</si>
  <si>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</si>
  <si>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</si>
  <si>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</si>
  <si>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</si>
  <si>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</si>
  <si>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</si>
  <si>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</si>
  <si>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</si>
  <si>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</si>
  <si>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</si>
  <si>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</si>
  <si>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</si>
  <si>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</si>
  <si>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</si>
  <si>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</si>
  <si>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</si>
  <si>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</si>
  <si>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</si>
  <si>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</si>
  <si>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</si>
  <si>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</si>
  <si>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</si>
  <si>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</si>
  <si>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</si>
  <si>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</si>
  <si>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</si>
  <si>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</si>
  <si>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</si>
  <si>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</si>
  <si>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</si>
  <si>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</si>
  <si>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</si>
  <si>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</si>
  <si>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</si>
  <si>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</si>
  <si>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</si>
  <si>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</si>
  <si>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</si>
  <si>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</si>
  <si>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</si>
  <si>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</si>
  <si>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</si>
  <si>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</si>
  <si>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</si>
  <si>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</si>
  <si>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</si>
  <si>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</si>
  <si>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</si>
  <si>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</si>
  <si>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</si>
  <si>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</si>
  <si>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</si>
  <si>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</si>
  <si>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</si>
  <si>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</si>
  <si>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</si>
  <si>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</si>
  <si>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</si>
  <si>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</si>
  <si>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</si>
  <si>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</si>
  <si>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</si>
  <si>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</si>
  <si>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</si>
  <si>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</si>
  <si>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</si>
  <si>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</si>
  <si>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</si>
  <si>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</si>
  <si>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</si>
  <si>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</si>
  <si>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</si>
  <si>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</si>
  <si>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</si>
  <si>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</si>
  <si>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</si>
  <si>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</si>
  <si>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</si>
  <si>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</si>
  <si>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</si>
  <si>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</si>
  <si>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</si>
  <si>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</si>
  <si>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</si>
  <si>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</si>
  <si>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</si>
  <si>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</si>
  <si>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</si>
  <si>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</si>
  <si>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</si>
  <si>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</si>
  <si>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</si>
  <si>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</si>
  <si>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</si>
  <si>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</si>
  <si>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</si>
  <si>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</si>
  <si>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</si>
  <si>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</si>
  <si>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</si>
  <si>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</si>
  <si>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</si>
  <si>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</si>
  <si>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</si>
  <si>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</si>
  <si>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</si>
  <si>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</si>
  <si>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</si>
  <si>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</si>
  <si>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</si>
  <si>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</si>
  <si>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</si>
  <si>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</si>
  <si>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</si>
  <si>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</si>
  <si>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</si>
  <si>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</si>
  <si>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</si>
  <si>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</si>
  <si>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</si>
  <si>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</si>
  <si>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</si>
  <si>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</si>
  <si>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</si>
  <si>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</si>
  <si>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</si>
  <si>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</si>
  <si>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</si>
  <si>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</si>
  <si>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</si>
  <si>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</si>
  <si>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</si>
  <si>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</si>
  <si>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</si>
  <si>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</si>
  <si>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</si>
  <si>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</si>
  <si>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</si>
  <si>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</si>
  <si>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</si>
  <si>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</si>
  <si>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</si>
  <si>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</si>
  <si>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</si>
  <si>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</si>
  <si>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</si>
  <si>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</si>
  <si>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</si>
  <si>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</si>
  <si>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</si>
  <si>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</si>
  <si>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</si>
  <si>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</si>
  <si>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</si>
  <si>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</si>
  <si>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</si>
  <si>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</si>
  <si>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</si>
  <si>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</si>
  <si>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</si>
  <si>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</si>
  <si>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</si>
  <si>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</si>
  <si>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</si>
  <si>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</si>
  <si>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</si>
  <si>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</si>
  <si>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</si>
  <si>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</si>
  <si>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</si>
  <si>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</si>
  <si>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</si>
  <si>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</si>
  <si>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</si>
  <si>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</si>
  <si>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</si>
  <si>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</si>
  <si>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</si>
  <si>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</si>
  <si>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</si>
  <si>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</si>
  <si>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</si>
  <si>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</si>
  <si>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</si>
  <si>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</si>
  <si>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</si>
  <si>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</si>
  <si>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</si>
  <si>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</si>
  <si>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</si>
  <si>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</si>
  <si>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</si>
  <si>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</si>
  <si>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</si>
  <si>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</si>
  <si>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</si>
  <si>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</si>
  <si>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</si>
  <si>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</si>
  <si>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</si>
  <si>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</si>
  <si>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</si>
  <si>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</si>
  <si>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</si>
  <si>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</si>
  <si>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</si>
  <si>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</si>
  <si>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</si>
  <si>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</si>
  <si>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</si>
  <si>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</si>
  <si>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</si>
  <si>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</si>
  <si>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</si>
  <si>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</si>
  <si>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</si>
  <si>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</si>
  <si>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</si>
  <si>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</si>
  <si>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</si>
  <si>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</si>
  <si>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</si>
  <si>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</si>
  <si>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</si>
  <si>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</si>
  <si>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</si>
  <si>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</si>
  <si>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</si>
  <si>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</si>
  <si>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</si>
  <si>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</si>
  <si>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</si>
  <si>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</si>
  <si>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</si>
  <si>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</si>
  <si>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</si>
  <si>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</si>
  <si>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</si>
  <si>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</si>
  <si>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</si>
  <si>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</si>
  <si>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</si>
  <si>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</si>
  <si>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</si>
  <si>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</si>
  <si>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</si>
  <si>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</si>
  <si>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</si>
  <si>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</si>
  <si>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</si>
  <si>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</si>
  <si>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</si>
  <si>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</si>
  <si>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</si>
  <si>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</si>
  <si>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</si>
  <si>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</si>
  <si>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</si>
  <si>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</si>
  <si>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</si>
  <si>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</si>
  <si>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</si>
  <si>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</si>
  <si>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</si>
  <si>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</si>
  <si>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</si>
  <si>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</si>
  <si>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</si>
  <si>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</si>
  <si>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</si>
  <si>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</si>
  <si>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</si>
  <si>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</si>
  <si>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</si>
  <si>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</si>
  <si>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</si>
  <si>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</si>
  <si>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</si>
  <si>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</si>
  <si>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</si>
  <si>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</si>
  <si>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</si>
  <si>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</si>
  <si>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</si>
  <si>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</si>
  <si>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</si>
  <si>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</si>
  <si>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</si>
  <si>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</si>
  <si>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</si>
  <si>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</si>
  <si>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</si>
  <si>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</si>
  <si>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</si>
  <si>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</si>
  <si>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</si>
  <si>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</si>
  <si>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</si>
  <si>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</si>
  <si>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</si>
  <si>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</si>
  <si>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</si>
  <si>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</si>
  <si>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</si>
  <si>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</si>
  <si>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</si>
  <si>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</si>
  <si>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</si>
  <si>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</si>
  <si>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</si>
  <si>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</si>
  <si>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</si>
  <si>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</si>
  <si>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</si>
  <si>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</si>
  <si>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</si>
  <si>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</si>
  <si>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</si>
  <si>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</si>
  <si>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</si>
  <si>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</si>
  <si>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</si>
  <si>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</si>
  <si>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</si>
  <si>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</si>
  <si>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</si>
  <si>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</si>
  <si>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</si>
  <si>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</si>
  <si>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</si>
  <si>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</si>
  <si>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</si>
  <si>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</si>
  <si>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</si>
  <si>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</si>
  <si>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</si>
  <si>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</si>
  <si>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</si>
  <si>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</si>
  <si>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</si>
  <si>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</si>
  <si>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</si>
  <si>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</si>
  <si>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</si>
  <si>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</si>
  <si>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</si>
  <si>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</si>
  <si>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</si>
  <si>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</si>
  <si>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</si>
  <si>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</si>
  <si>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</si>
  <si>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</si>
  <si>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</si>
  <si>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</si>
  <si>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</si>
  <si>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</si>
  <si>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</si>
  <si>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</si>
  <si>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</si>
  <si>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</si>
  <si>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</si>
  <si>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</si>
  <si>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</si>
  <si>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</si>
  <si>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</si>
  <si>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</si>
  <si>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</si>
  <si>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</si>
  <si>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</si>
  <si>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</si>
  <si>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</si>
  <si>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</si>
  <si>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</si>
  <si>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</si>
  <si>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</si>
  <si>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</si>
  <si>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</si>
  <si>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</si>
  <si>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</si>
  <si>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</si>
  <si>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</si>
  <si>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</si>
  <si>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</si>
  <si>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</si>
  <si>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</si>
  <si>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</si>
  <si>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</si>
  <si>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</si>
  <si>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</si>
  <si>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</si>
  <si>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</si>
  <si>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</si>
  <si>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</si>
  <si>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</si>
  <si>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</si>
  <si>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</si>
  <si>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</si>
  <si>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</si>
  <si>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</si>
  <si>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</si>
  <si>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</si>
  <si>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</si>
  <si>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</si>
  <si>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</si>
  <si>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</si>
  <si>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</si>
  <si>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</si>
  <si>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</si>
  <si>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</si>
  <si>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</si>
  <si>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</si>
  <si>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</si>
  <si>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</si>
  <si>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</si>
  <si>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</si>
  <si>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</si>
  <si>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</si>
  <si>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</si>
  <si>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</si>
  <si>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</si>
  <si>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</si>
  <si>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</si>
  <si>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</si>
  <si>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</si>
  <si>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</si>
  <si>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</si>
  <si>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</si>
  <si>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</si>
  <si>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</si>
  <si>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</si>
  <si>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</si>
  <si>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</si>
  <si>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</si>
  <si>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</si>
  <si>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</si>
  <si>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</si>
  <si>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</si>
  <si>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</si>
  <si>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</si>
  <si>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</si>
  <si>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</si>
  <si>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</si>
  <si>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</si>
  <si>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</si>
  <si>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</si>
  <si>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</si>
  <si>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</si>
  <si>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</si>
  <si>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</si>
  <si>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</si>
  <si>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</si>
  <si>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</si>
  <si>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</si>
  <si>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</si>
  <si>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</si>
  <si>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</si>
  <si>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</si>
  <si>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</si>
  <si>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</si>
  <si>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</si>
  <si>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</si>
  <si>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</si>
  <si>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</si>
  <si>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</si>
  <si>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</si>
  <si>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</si>
  <si>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</si>
  <si>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</si>
  <si>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</si>
  <si>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</si>
  <si>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</si>
  <si>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</si>
  <si>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</si>
  <si>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</si>
  <si>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</si>
  <si>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</si>
  <si>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</si>
  <si>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</si>
  <si>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</si>
  <si>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</si>
  <si>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</si>
  <si>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</si>
  <si>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</si>
  <si>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</si>
  <si>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</si>
  <si>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</si>
  <si>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</si>
  <si>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</si>
  <si>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</si>
  <si>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</si>
  <si>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</si>
  <si>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</si>
  <si>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</si>
  <si>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</si>
  <si>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</si>
  <si>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</si>
  <si>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</si>
  <si>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</si>
  <si>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</si>
  <si>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</si>
  <si>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</si>
  <si>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</si>
  <si>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</si>
  <si>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</si>
  <si>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</si>
  <si>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</si>
  <si>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</si>
  <si>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</si>
  <si>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</si>
  <si>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</si>
  <si>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</si>
  <si>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</si>
  <si>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</si>
  <si>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</si>
  <si>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</si>
  <si>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</si>
  <si>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</si>
  <si>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</si>
  <si>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</si>
  <si>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</si>
  <si>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</si>
  <si>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</si>
  <si>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</si>
  <si>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</si>
  <si>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</si>
  <si>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</si>
  <si>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</si>
  <si>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</si>
  <si>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</si>
  <si>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</si>
  <si>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</si>
  <si>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</si>
  <si>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</si>
  <si>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</si>
  <si>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</si>
  <si>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</si>
  <si>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</si>
  <si>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</si>
  <si>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</si>
  <si>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</si>
  <si>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</si>
  <si>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</si>
  <si>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</si>
  <si>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</si>
  <si>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</si>
  <si>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</si>
  <si>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</si>
  <si>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</si>
  <si>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</si>
  <si>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</si>
  <si>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</si>
  <si>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</si>
  <si>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</si>
  <si>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</si>
  <si>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</si>
  <si>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</si>
  <si>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</si>
  <si>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</si>
  <si>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</si>
  <si>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</si>
  <si>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</si>
  <si>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</si>
  <si>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</si>
  <si>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</si>
  <si>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</si>
  <si>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</si>
  <si>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</si>
  <si>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</si>
  <si>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</si>
  <si>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</si>
  <si>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</si>
  <si>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</si>
  <si>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</si>
  <si>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</si>
  <si>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</si>
  <si>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</si>
  <si>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</si>
  <si>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</si>
  <si>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</si>
  <si>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</si>
  <si>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</si>
  <si>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</si>
  <si>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</si>
  <si>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</si>
  <si>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</si>
  <si>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</si>
  <si>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</si>
  <si>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</si>
  <si>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</si>
  <si>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</si>
  <si>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</si>
  <si>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</si>
  <si>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</si>
  <si>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</si>
  <si>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</si>
  <si>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</si>
  <si>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</si>
  <si>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</si>
  <si>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</si>
  <si>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</si>
  <si>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</si>
  <si>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</si>
  <si>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</si>
  <si>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</si>
  <si>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</si>
  <si>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</si>
  <si>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</si>
  <si>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</si>
  <si>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</si>
  <si>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</si>
  <si>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</si>
  <si>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</si>
  <si>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</si>
  <si>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</si>
  <si>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</si>
  <si>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</si>
  <si>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</si>
  <si>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</si>
  <si>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</si>
  <si>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</si>
  <si>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</si>
  <si>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</si>
  <si>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</si>
  <si>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</si>
  <si>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</si>
  <si>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</si>
  <si>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</si>
  <si>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</si>
  <si>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</si>
  <si>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</si>
  <si>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</si>
  <si>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</si>
  <si>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</si>
  <si>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</si>
  <si>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</si>
  <si>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</si>
  <si>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</si>
  <si>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</si>
  <si>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</si>
  <si>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</si>
  <si>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</si>
  <si>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</si>
  <si>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</si>
  <si>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</si>
  <si>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</si>
  <si>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</si>
  <si>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</si>
  <si>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</si>
  <si>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</si>
  <si>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</si>
  <si>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</si>
  <si>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</si>
  <si>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</si>
  <si>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</si>
  <si>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</si>
  <si>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</si>
  <si>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</si>
  <si>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</si>
  <si>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</si>
  <si>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</si>
  <si>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</si>
  <si>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</si>
  <si>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</si>
  <si>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</si>
  <si>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</si>
  <si>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</si>
  <si>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</si>
  <si>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</si>
  <si>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</si>
  <si>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</si>
  <si>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</si>
  <si>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</si>
  <si>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</si>
  <si>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</si>
  <si>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</si>
  <si>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</si>
  <si>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</si>
  <si>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</si>
  <si>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</si>
  <si>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</si>
  <si>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</si>
  <si>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</si>
  <si>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</si>
  <si>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</si>
  <si>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</si>
  <si>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</si>
  <si>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</si>
  <si>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</si>
  <si>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</si>
  <si>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</si>
  <si>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</si>
  <si>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</si>
  <si>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</si>
  <si>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</si>
  <si>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</si>
  <si>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</si>
  <si>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</si>
  <si>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</si>
  <si>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</si>
  <si>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</si>
  <si>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</si>
  <si>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</si>
  <si>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</si>
  <si>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</si>
  <si>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</si>
  <si>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</si>
  <si>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</si>
  <si>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</si>
  <si>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</si>
  <si>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</si>
  <si>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</si>
  <si>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</si>
  <si>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</si>
  <si>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</si>
  <si>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</si>
  <si>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</si>
  <si>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</si>
  <si>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</si>
  <si>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</si>
  <si>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</si>
  <si>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</si>
  <si>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</si>
  <si>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</si>
  <si>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</si>
  <si>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</si>
  <si>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</si>
  <si>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</si>
  <si>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</si>
  <si>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</si>
  <si>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</si>
  <si>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</si>
  <si>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</si>
  <si>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</si>
  <si>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</si>
  <si>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</si>
  <si>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</si>
  <si>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</si>
  <si>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</si>
  <si>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</si>
  <si>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</si>
  <si>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</si>
  <si>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</si>
  <si>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</si>
  <si>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</si>
  <si>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</si>
  <si>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</si>
  <si>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</si>
  <si>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</si>
  <si>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</si>
  <si>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</si>
  <si>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</si>
  <si>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</si>
  <si>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</si>
  <si>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</si>
  <si>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</si>
  <si>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</si>
  <si>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</si>
  <si>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</si>
  <si>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</si>
  <si>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</si>
  <si>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</si>
  <si>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</si>
  <si>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</si>
  <si>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</si>
  <si>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</si>
  <si>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</si>
  <si>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</si>
  <si>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</si>
  <si>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</si>
  <si>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</si>
  <si>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</si>
  <si>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</si>
  <si>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</si>
  <si>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</si>
  <si>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</si>
  <si>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</si>
  <si>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</si>
  <si>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</si>
  <si>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</si>
  <si>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</si>
  <si>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</si>
  <si>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</si>
  <si>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</si>
  <si>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</si>
  <si>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</si>
  <si>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</si>
  <si>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</si>
  <si>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</si>
  <si>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</si>
  <si>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</si>
  <si>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</si>
  <si>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</si>
  <si>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</si>
  <si>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</si>
  <si>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</si>
  <si>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</si>
  <si>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</si>
  <si>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</si>
  <si>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</si>
  <si>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</si>
  <si>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</si>
  <si>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</si>
  <si>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</si>
  <si>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</si>
  <si>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</si>
  <si>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</si>
  <si>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</si>
  <si>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</si>
  <si>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</si>
  <si>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</si>
  <si>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</si>
  <si>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</si>
  <si>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</si>
  <si>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</si>
  <si>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</si>
  <si>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</si>
  <si>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</si>
  <si>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</si>
  <si>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</si>
  <si>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</si>
  <si>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</si>
  <si>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</si>
  <si>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</si>
  <si>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</si>
  <si>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</si>
  <si>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</si>
  <si>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</si>
  <si>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</si>
  <si>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</si>
  <si>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</si>
  <si>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</si>
  <si>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</si>
  <si>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</si>
  <si>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</si>
  <si>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</si>
  <si>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</si>
  <si>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</si>
  <si>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</si>
  <si>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</si>
  <si>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</si>
  <si>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</si>
  <si>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</si>
  <si>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</si>
  <si>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</si>
  <si>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</si>
  <si>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</si>
  <si>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</si>
  <si>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</si>
  <si>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</si>
  <si>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</si>
  <si>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</si>
  <si>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</si>
  <si>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</si>
  <si>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</si>
  <si>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</si>
  <si>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</si>
  <si>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</si>
  <si>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</si>
  <si>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</si>
  <si>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</si>
  <si>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</si>
  <si>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</si>
  <si>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</si>
  <si>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</si>
  <si>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</si>
  <si>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</si>
  <si>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</si>
  <si>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</si>
  <si>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</si>
  <si>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</si>
  <si>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</si>
  <si>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</si>
  <si>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</si>
  <si>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</si>
  <si>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</si>
  <si>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</si>
  <si>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</si>
  <si>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</si>
  <si>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</si>
  <si>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</si>
  <si>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</si>
  <si>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</si>
  <si>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</si>
  <si>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</si>
  <si>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</si>
  <si>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</si>
  <si>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</si>
  <si>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</si>
  <si>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</si>
  <si>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</si>
  <si>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</si>
  <si>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</si>
  <si>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</si>
  <si>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</si>
  <si>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</si>
  <si>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</si>
  <si>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</si>
  <si>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</si>
  <si>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</si>
  <si>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</si>
  <si>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</si>
  <si>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</si>
  <si>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</si>
  <si>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</si>
  <si>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</si>
  <si>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</si>
  <si>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</si>
  <si>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</si>
  <si>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</si>
  <si>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</si>
  <si>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</si>
  <si>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</si>
  <si>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</si>
  <si>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</si>
  <si>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</si>
  <si>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</si>
  <si>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</si>
  <si>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</si>
  <si>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</si>
  <si>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</si>
  <si>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</si>
  <si>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</si>
  <si>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</si>
  <si>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</si>
  <si>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</si>
  <si>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</si>
  <si>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</si>
  <si>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</si>
  <si>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</si>
  <si>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</si>
  <si>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</si>
  <si>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</si>
  <si>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</si>
  <si>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</si>
  <si>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</si>
  <si>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</si>
  <si>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</si>
  <si>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</si>
  <si>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</si>
  <si>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</si>
  <si>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</si>
  <si>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</si>
  <si>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</si>
  <si>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</si>
  <si>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</si>
  <si>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</si>
  <si>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</si>
  <si>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</si>
  <si>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</si>
  <si>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</si>
  <si>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</si>
  <si>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</si>
  <si>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</si>
  <si>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</si>
  <si>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</si>
  <si>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</si>
  <si>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</si>
  <si>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</si>
  <si>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</si>
  <si>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</si>
  <si>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</si>
  <si>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</si>
  <si>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</si>
  <si>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</si>
  <si>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</si>
  <si>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</si>
  <si>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</si>
  <si>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</si>
  <si>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</si>
  <si>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</si>
  <si>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</si>
  <si>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</si>
  <si>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</si>
  <si>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</si>
  <si>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</si>
  <si>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</si>
  <si>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</si>
  <si>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</si>
  <si>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</si>
  <si>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</si>
  <si>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</si>
  <si>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</si>
  <si>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</si>
  <si>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</si>
  <si>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</si>
  <si>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</si>
  <si>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</si>
  <si>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</si>
  <si>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</si>
  <si>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</si>
  <si>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</si>
  <si>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</si>
  <si>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</si>
  <si>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</si>
  <si>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</si>
  <si>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</si>
  <si>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</si>
  <si>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</si>
  <si>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</si>
  <si>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</si>
  <si>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</si>
  <si>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</si>
  <si>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</si>
  <si>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</si>
  <si>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</si>
  <si>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</si>
  <si>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</si>
  <si>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</si>
  <si>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</si>
  <si>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</si>
  <si>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</si>
  <si>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</si>
  <si>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</si>
  <si>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</si>
  <si>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</si>
  <si>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</si>
  <si>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</si>
  <si>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</si>
  <si>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</si>
  <si>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</si>
  <si>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</si>
  <si>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</si>
  <si>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</si>
  <si>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</si>
  <si>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</si>
  <si>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</si>
  <si>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</si>
  <si>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</si>
  <si>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</si>
  <si>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</si>
  <si>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</si>
  <si>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</si>
  <si>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</si>
  <si>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</si>
  <si>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</si>
  <si>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</si>
  <si>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</si>
  <si>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</si>
  <si>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</si>
  <si>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</si>
  <si>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</si>
  <si>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</si>
  <si>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</si>
  <si>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</si>
  <si>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</si>
  <si>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</si>
  <si>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</si>
  <si>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</si>
  <si>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</si>
  <si>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</si>
  <si>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</si>
  <si>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</si>
  <si>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</si>
  <si>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</si>
  <si>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</si>
  <si>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</si>
  <si>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</si>
  <si>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</si>
  <si>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</si>
  <si>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</si>
  <si>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</si>
  <si>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</si>
  <si>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</si>
  <si>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</si>
  <si>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</si>
  <si>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</si>
  <si>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</si>
  <si>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</si>
  <si>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</si>
  <si>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</si>
  <si>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</si>
  <si>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</si>
  <si>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</si>
  <si>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</si>
  <si>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</si>
  <si>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</si>
  <si>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</si>
  <si>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</si>
  <si>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</si>
  <si>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</si>
  <si>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</si>
  <si>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</si>
  <si>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</si>
  <si>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</si>
  <si>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</si>
  <si>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</si>
  <si>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</si>
  <si>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</si>
  <si>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</si>
  <si>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</si>
  <si>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</si>
  <si>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</si>
  <si>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</si>
  <si>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</si>
  <si>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</si>
  <si>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</si>
  <si>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</si>
  <si>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</si>
  <si>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</si>
  <si>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</si>
  <si>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</si>
  <si>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</si>
  <si>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</si>
  <si>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</si>
  <si>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</si>
  <si>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</si>
  <si>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</si>
  <si>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</si>
  <si>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</si>
  <si>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</si>
  <si>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</si>
  <si>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</si>
  <si>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</si>
  <si>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</si>
  <si>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</si>
  <si>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</si>
  <si>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</si>
  <si>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</si>
  <si>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</si>
  <si>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</si>
  <si>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</si>
  <si>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</si>
  <si>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</si>
  <si>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</si>
  <si>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</si>
  <si>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</si>
  <si>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</si>
  <si>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</si>
  <si>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</si>
  <si>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</si>
  <si>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</si>
  <si>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</si>
  <si>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</si>
  <si>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</si>
  <si>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</si>
  <si>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</si>
  <si>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</si>
  <si>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</si>
  <si>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</si>
  <si>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</si>
  <si>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</si>
  <si>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</si>
  <si>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</si>
  <si>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</si>
  <si>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</si>
  <si>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</si>
  <si>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</si>
  <si>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</si>
  <si>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</si>
  <si>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</si>
  <si>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</si>
  <si>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</si>
  <si>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</si>
  <si>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</si>
  <si>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</si>
  <si>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</si>
  <si>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</si>
  <si>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</si>
  <si>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</si>
  <si>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</si>
  <si>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</si>
  <si>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</si>
  <si>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</si>
  <si>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</si>
  <si>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</si>
  <si>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</si>
  <si>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</si>
  <si>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</si>
  <si>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</si>
  <si>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</si>
  <si>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</si>
  <si>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</si>
  <si>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</si>
  <si>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</si>
  <si>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</si>
  <si>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</si>
  <si>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</si>
  <si>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</si>
  <si>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</si>
  <si>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</si>
  <si>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</si>
  <si>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</si>
  <si>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</si>
  <si>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</si>
  <si>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</si>
  <si>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</si>
  <si>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</si>
  <si>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</si>
  <si>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</si>
  <si>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</si>
  <si>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</si>
  <si>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</si>
  <si>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</si>
  <si>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</si>
  <si>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</si>
  <si>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</si>
  <si>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</si>
  <si>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</si>
  <si>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</si>
  <si>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</si>
  <si>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</si>
  <si>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</si>
  <si>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</si>
  <si>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</si>
  <si>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</si>
  <si>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</si>
  <si>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</si>
  <si>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</si>
  <si>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</si>
  <si>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</si>
  <si>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</si>
  <si>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</si>
  <si>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</si>
  <si>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</si>
  <si>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</si>
  <si>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</si>
  <si>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</si>
  <si>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</si>
  <si>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</si>
  <si>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</si>
  <si>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</si>
  <si>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</si>
  <si>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</si>
  <si>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</si>
  <si>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</si>
  <si>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</si>
  <si>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</si>
  <si>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</si>
  <si>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</si>
  <si>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</si>
  <si>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</si>
  <si>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</si>
  <si>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</si>
  <si>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</si>
  <si>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</si>
  <si>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</si>
  <si>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</si>
  <si>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</si>
  <si>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</si>
  <si>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</si>
  <si>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</si>
  <si>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</si>
  <si>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</si>
  <si>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</si>
  <si>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</si>
  <si>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</si>
  <si>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</si>
  <si>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</si>
  <si>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</si>
  <si>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</si>
  <si>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</si>
  <si>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</si>
  <si>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</si>
  <si>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</si>
  <si>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</si>
  <si>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</si>
  <si>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</si>
  <si>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</si>
  <si>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</si>
  <si>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</si>
  <si>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</si>
  <si>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</si>
  <si>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</si>
  <si>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</si>
  <si>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</si>
  <si>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</si>
  <si>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</si>
  <si>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</si>
  <si>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</si>
  <si>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</si>
  <si>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</si>
  <si>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</si>
  <si>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</si>
  <si>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</si>
  <si>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</si>
  <si>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</si>
  <si>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</si>
  <si>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</si>
  <si>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</si>
  <si>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</si>
  <si>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</si>
  <si>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</si>
  <si>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</si>
  <si>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</si>
  <si>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</si>
  <si>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</si>
  <si>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</si>
  <si>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</si>
  <si>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</si>
  <si>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</si>
  <si>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</si>
  <si>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</si>
  <si>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</si>
  <si>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</si>
  <si>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</si>
  <si>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</si>
  <si>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</si>
  <si>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</si>
  <si>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</si>
  <si>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</si>
  <si>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</si>
  <si>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</si>
  <si>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</si>
  <si>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</si>
  <si>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</si>
  <si>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</si>
  <si>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</si>
  <si>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</si>
  <si>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</si>
  <si>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</si>
  <si>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</si>
  <si>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</si>
  <si>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</si>
  <si>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</si>
  <si>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</si>
  <si>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</si>
  <si>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</si>
  <si>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</si>
  <si>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</si>
  <si>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</si>
  <si>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</si>
  <si>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</si>
  <si>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</si>
  <si>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</si>
  <si>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</si>
  <si>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</si>
  <si>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</si>
  <si>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</si>
  <si>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</si>
  <si>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</si>
  <si>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</si>
  <si>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</si>
  <si>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</si>
  <si>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</si>
  <si>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</si>
  <si>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</si>
  <si>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</si>
  <si>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</si>
  <si>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</si>
  <si>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</si>
  <si>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</si>
  <si>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</si>
  <si>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</si>
  <si>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</si>
  <si>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</si>
  <si>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</si>
  <si>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</si>
  <si>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</si>
  <si>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</si>
  <si>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</si>
  <si>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</si>
  <si>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</si>
  <si>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</si>
  <si>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</si>
  <si>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</si>
  <si>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</si>
  <si>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</si>
  <si>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</si>
  <si>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</si>
  <si>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</si>
  <si>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</si>
  <si>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</si>
  <si>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</si>
  <si>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</si>
  <si>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</si>
  <si>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</si>
  <si>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</si>
  <si>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</si>
  <si>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</si>
  <si>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</si>
  <si>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</si>
  <si>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</si>
  <si>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</si>
  <si>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</si>
  <si>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</si>
  <si>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</si>
  <si>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</si>
  <si>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</si>
  <si>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</si>
  <si>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</si>
  <si>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</si>
  <si>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</si>
  <si>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</si>
  <si>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</si>
  <si>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</si>
  <si>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</si>
  <si>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</si>
  <si>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</si>
  <si>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</si>
  <si>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</si>
  <si>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</si>
  <si>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</si>
  <si>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</si>
  <si>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</si>
  <si>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</si>
  <si>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</si>
  <si>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</si>
  <si>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</si>
  <si>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</si>
  <si>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</si>
  <si>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</si>
  <si>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</si>
  <si>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</si>
  <si>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</si>
  <si>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</si>
  <si>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</si>
  <si>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</si>
  <si>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</si>
  <si>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</si>
  <si>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</si>
  <si>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</si>
  <si>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</si>
  <si>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</si>
  <si>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</si>
  <si>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</si>
  <si>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</si>
  <si>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</si>
  <si>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</si>
  <si>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</si>
  <si>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</si>
  <si>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</si>
  <si>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</si>
  <si>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</si>
  <si>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</si>
  <si>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</si>
  <si>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</si>
  <si>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</si>
  <si>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</si>
  <si>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</si>
  <si>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</si>
  <si>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</si>
  <si>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</si>
  <si>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</si>
  <si>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</si>
  <si>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</si>
  <si>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</si>
  <si>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</si>
  <si>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</si>
  <si>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</si>
  <si>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</si>
  <si>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</si>
  <si>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</si>
  <si>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</si>
  <si>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</si>
  <si>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</si>
  <si>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</si>
  <si>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</si>
  <si>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</si>
  <si>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</si>
  <si>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</si>
  <si>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</si>
  <si>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</si>
  <si>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</si>
  <si>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</si>
  <si>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</si>
  <si>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</si>
  <si>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</si>
  <si>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</si>
  <si>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</si>
  <si>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</si>
  <si>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</si>
  <si>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</si>
  <si>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</si>
  <si>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</si>
  <si>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</si>
  <si>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</si>
  <si>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</si>
  <si>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</si>
  <si>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</si>
  <si>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</si>
  <si>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</si>
  <si>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</si>
  <si>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</si>
  <si>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</si>
  <si>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</si>
  <si>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</si>
  <si>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</si>
  <si>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</si>
  <si>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</si>
  <si>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</si>
  <si>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</si>
  <si>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</si>
  <si>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</si>
  <si>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</si>
  <si>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</si>
  <si>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</si>
  <si>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</si>
  <si>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</si>
  <si>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</si>
  <si>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</si>
  <si>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</si>
  <si>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</si>
  <si>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</si>
  <si>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</si>
  <si>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</si>
  <si>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</si>
  <si>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</si>
  <si>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</si>
  <si>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</si>
  <si>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</si>
  <si>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</si>
  <si>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</si>
  <si>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</si>
  <si>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</si>
  <si>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</si>
  <si>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</si>
  <si>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</si>
  <si>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</si>
  <si>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</si>
  <si>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</si>
  <si>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</si>
  <si>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</si>
  <si>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</si>
  <si>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</si>
  <si>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</si>
  <si>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</si>
  <si>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</si>
  <si>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</si>
  <si>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</si>
  <si>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</si>
  <si>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</si>
  <si>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</si>
  <si>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</si>
  <si>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</si>
  <si>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</si>
  <si>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</si>
  <si>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</si>
  <si>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</si>
  <si>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</si>
  <si>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</si>
  <si>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</si>
  <si>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</si>
  <si>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</si>
  <si>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</si>
  <si>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</si>
  <si>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</si>
  <si>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</si>
  <si>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</si>
  <si>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</si>
  <si>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</si>
  <si>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</si>
  <si>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</si>
  <si>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</si>
  <si>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</si>
  <si>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</si>
  <si>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</si>
  <si>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</si>
  <si>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</si>
  <si>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</si>
  <si>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</si>
  <si>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</si>
  <si>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</si>
  <si>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</si>
  <si>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</si>
  <si>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</si>
  <si>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</si>
  <si>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</si>
  <si>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</si>
  <si>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</si>
  <si>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</si>
  <si>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</si>
  <si>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</si>
  <si>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</si>
  <si>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</si>
  <si>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</si>
  <si>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</si>
  <si>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</si>
  <si>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</si>
  <si>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</si>
  <si>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</si>
  <si>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</si>
  <si>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</si>
  <si>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</si>
  <si>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</si>
  <si>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</si>
  <si>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</si>
  <si>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</si>
  <si>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</si>
  <si>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</si>
  <si>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</si>
  <si>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</si>
  <si>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</si>
  <si>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</si>
  <si>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</si>
  <si>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</si>
  <si>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</si>
  <si>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</si>
  <si>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</si>
  <si>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</si>
  <si>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</si>
  <si>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</si>
  <si>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</si>
  <si>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</si>
  <si>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</si>
  <si>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</si>
  <si>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</si>
  <si>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</si>
  <si>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</si>
  <si>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</si>
  <si>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</si>
  <si>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</si>
  <si>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</si>
  <si>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</si>
  <si>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</si>
  <si>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</si>
  <si>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</si>
  <si>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</si>
  <si>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</si>
  <si>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</si>
  <si>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</si>
  <si>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</si>
  <si>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</si>
  <si>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</si>
  <si>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</si>
  <si>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</si>
  <si>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</si>
  <si>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</si>
  <si>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</si>
  <si>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</si>
  <si>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</si>
  <si>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</si>
  <si>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</si>
  <si>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</si>
  <si>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</si>
  <si>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</si>
  <si>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</si>
  <si>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</si>
  <si>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</si>
  <si>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</si>
  <si>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</si>
  <si>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</si>
  <si>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</si>
  <si>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</si>
  <si>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</si>
  <si>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</si>
  <si>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</si>
  <si>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</si>
  <si>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</si>
  <si>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</si>
  <si>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</si>
  <si>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</si>
  <si>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</si>
  <si>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</si>
  <si>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</si>
  <si>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</si>
  <si>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</si>
  <si>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</si>
  <si>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</si>
  <si>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</si>
  <si>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</si>
  <si>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</si>
  <si>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</si>
  <si>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</si>
  <si>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</si>
  <si>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</si>
  <si>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</si>
  <si>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</si>
  <si>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</si>
  <si>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</si>
  <si>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</si>
  <si>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</si>
  <si>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</si>
  <si>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</si>
  <si>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</si>
  <si>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</si>
  <si>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</si>
  <si>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</si>
  <si>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</si>
  <si>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</si>
  <si>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</si>
  <si>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</si>
  <si>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</si>
  <si>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</si>
  <si>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</si>
  <si>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</si>
  <si>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</si>
  <si>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</si>
  <si>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</si>
  <si>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</si>
  <si>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</si>
  <si>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</si>
  <si>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</si>
  <si>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</si>
  <si>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</si>
  <si>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</si>
  <si>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</si>
  <si>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</si>
  <si>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</si>
  <si>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</si>
  <si>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</si>
  <si>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</si>
  <si>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</si>
  <si>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</si>
  <si>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</si>
  <si>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</si>
  <si>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</si>
  <si>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</si>
  <si>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</si>
  <si>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</si>
  <si>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</si>
  <si>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</si>
  <si>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</si>
  <si>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</si>
  <si>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</si>
  <si>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</si>
  <si>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</si>
  <si>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</si>
  <si>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</si>
  <si>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</si>
  <si>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</si>
  <si>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</si>
  <si>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</si>
  <si>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</si>
  <si>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</si>
  <si>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</si>
  <si>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</si>
  <si>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</si>
  <si>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</si>
  <si>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</si>
  <si>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</si>
  <si>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</si>
  <si>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</si>
  <si>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</si>
  <si>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</si>
  <si>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</si>
  <si>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</si>
  <si>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</si>
  <si>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</si>
  <si>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</si>
  <si>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</si>
  <si>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</si>
  <si>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</si>
  <si>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</si>
  <si>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</si>
  <si>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</si>
  <si>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</si>
  <si>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</si>
  <si>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</si>
  <si>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</si>
  <si>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</si>
  <si>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</si>
  <si>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</si>
  <si>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</si>
  <si>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</si>
  <si>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</si>
  <si>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</si>
  <si>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</si>
  <si>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</si>
  <si>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</si>
  <si>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</si>
  <si>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</si>
  <si>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</si>
  <si>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</si>
  <si>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</si>
  <si>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</si>
  <si>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</si>
  <si>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</si>
  <si>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</si>
  <si>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</si>
  <si>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</si>
  <si>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</si>
  <si>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</si>
  <si>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</si>
  <si>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</si>
  <si>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</si>
  <si>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</si>
  <si>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</si>
  <si>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</si>
  <si>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</si>
  <si>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</si>
  <si>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</si>
  <si>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</si>
  <si>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</si>
  <si>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</si>
  <si>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</si>
  <si>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</si>
  <si>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</si>
  <si>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</si>
  <si>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</si>
  <si>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</si>
  <si>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</si>
  <si>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</si>
  <si>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</si>
  <si>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</si>
  <si>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</si>
  <si>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</si>
  <si>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</si>
  <si>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</si>
  <si>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</si>
  <si>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</si>
  <si>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</si>
  <si>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</si>
  <si>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</si>
  <si>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</si>
  <si>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</si>
  <si>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</si>
  <si>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</si>
  <si>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</si>
  <si>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</si>
  <si>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</si>
  <si>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</si>
  <si>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</si>
  <si>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</si>
  <si>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</si>
  <si>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</si>
  <si>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</si>
  <si>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</si>
  <si>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</si>
  <si>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</si>
  <si>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</si>
  <si>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</si>
  <si>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</si>
  <si>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</si>
  <si>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</si>
  <si>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</si>
  <si>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</si>
  <si>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</si>
  <si>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</si>
  <si>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</si>
  <si>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</si>
  <si>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</si>
  <si>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</si>
  <si>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</si>
  <si>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</si>
  <si>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</si>
  <si>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</si>
  <si>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</si>
  <si>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</si>
  <si>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</si>
  <si>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</si>
  <si>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</si>
  <si>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</si>
  <si>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</si>
  <si>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</si>
  <si>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</si>
  <si>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</si>
  <si>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</si>
  <si>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</si>
  <si>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</si>
  <si>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</si>
  <si>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</si>
  <si>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</si>
  <si>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</si>
  <si>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</si>
  <si>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</si>
  <si>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</si>
  <si>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</si>
  <si>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</si>
  <si>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</si>
  <si>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</si>
  <si>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</si>
  <si>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</si>
  <si>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</si>
  <si>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</si>
  <si>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</si>
  <si>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</si>
  <si>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</si>
  <si>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</si>
  <si>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</si>
  <si>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</si>
  <si>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</si>
  <si>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</si>
  <si>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</si>
  <si>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</si>
  <si>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</si>
  <si>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</si>
  <si>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</si>
  <si>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</si>
  <si>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</si>
  <si>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</si>
  <si>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</si>
  <si>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</si>
  <si>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</si>
  <si>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</si>
  <si>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</si>
  <si>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</si>
  <si>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</si>
  <si>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</si>
  <si>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</si>
  <si>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</si>
  <si>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</si>
  <si>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</si>
  <si>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</si>
  <si>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</si>
  <si>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</si>
  <si>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</si>
  <si>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</si>
  <si>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</si>
  <si>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</si>
  <si>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</si>
  <si>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</si>
  <si>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</si>
  <si>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</si>
  <si>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</si>
  <si>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</si>
  <si>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</si>
  <si>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</si>
  <si>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</si>
  <si>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</si>
  <si>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</si>
  <si>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</si>
  <si>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</si>
  <si>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</si>
  <si>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</si>
  <si>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</si>
  <si>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</si>
  <si>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</si>
  <si>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</si>
  <si>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</si>
  <si>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</si>
  <si>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</si>
  <si>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</si>
  <si>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</si>
  <si>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</si>
  <si>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</si>
  <si>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</si>
  <si>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</si>
  <si>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</si>
  <si>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</si>
  <si>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</si>
  <si>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</si>
  <si>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</si>
  <si>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</si>
  <si>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</si>
  <si>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</si>
  <si>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</si>
  <si>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</si>
  <si>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</si>
  <si>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</si>
  <si>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</si>
  <si>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</si>
  <si>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</si>
  <si>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</si>
  <si>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</si>
  <si>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</si>
  <si>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</si>
  <si>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</si>
  <si>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</si>
  <si>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</si>
  <si>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</si>
  <si>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</si>
  <si>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</si>
  <si>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</si>
  <si>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</si>
  <si>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</si>
  <si>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</si>
  <si>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</si>
  <si>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</si>
  <si>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</si>
  <si>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</si>
  <si>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</si>
  <si>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</si>
  <si>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</si>
  <si>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</si>
  <si>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</si>
  <si>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</si>
  <si>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</si>
  <si>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</si>
  <si>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</si>
  <si>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</si>
  <si>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</si>
  <si>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</si>
  <si>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</si>
  <si>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</si>
  <si>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</si>
  <si>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</si>
  <si>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</si>
  <si>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</si>
  <si>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</si>
  <si>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</si>
  <si>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</si>
  <si>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</si>
  <si>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</si>
  <si>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</si>
  <si>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</si>
  <si>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</si>
  <si>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</si>
  <si>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</si>
  <si>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</si>
  <si>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</si>
  <si>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</si>
  <si>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</si>
  <si>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</si>
  <si>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</si>
  <si>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</si>
  <si>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</si>
  <si>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</si>
  <si>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</si>
  <si>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</si>
  <si>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</si>
  <si>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</si>
  <si>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</si>
  <si>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</si>
  <si>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</si>
  <si>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</si>
  <si>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</si>
  <si>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</si>
  <si>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</si>
  <si>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</si>
  <si>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</si>
  <si>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</si>
  <si>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</si>
  <si>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</si>
  <si>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</si>
  <si>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</si>
  <si>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</si>
  <si>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</si>
  <si>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</si>
  <si>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</si>
  <si>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</si>
  <si>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</si>
  <si>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</si>
  <si>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</si>
  <si>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</si>
  <si>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</si>
  <si>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</si>
  <si>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</si>
  <si>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</si>
  <si>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</si>
  <si>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</si>
  <si>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</si>
  <si>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</si>
  <si>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</si>
  <si>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</si>
  <si>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</si>
  <si>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</si>
  <si>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</si>
  <si>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</si>
  <si>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</si>
  <si>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</si>
  <si>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</si>
  <si>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</si>
  <si>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</si>
  <si>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</si>
  <si>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</si>
  <si>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</si>
  <si>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</si>
  <si>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</si>
  <si>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</si>
  <si>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</si>
  <si>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</si>
  <si>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</si>
  <si>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</si>
  <si>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</si>
  <si>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</si>
  <si>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</si>
  <si>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</si>
  <si>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</si>
  <si>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</si>
  <si>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</si>
  <si>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</si>
  <si>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</si>
  <si>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</si>
  <si>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</si>
  <si>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</si>
  <si>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</si>
  <si>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</si>
  <si>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</si>
  <si>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</si>
  <si>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</si>
  <si>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</si>
  <si>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</si>
  <si>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</si>
  <si>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</si>
  <si>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</si>
  <si>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</si>
  <si>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</si>
  <si>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</si>
  <si>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</si>
  <si>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</si>
  <si>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</si>
  <si>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</si>
  <si>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</si>
  <si>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</si>
  <si>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</si>
  <si>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</si>
  <si>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</si>
  <si>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</si>
  <si>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</si>
  <si>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</si>
  <si>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</si>
  <si>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</si>
  <si>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</si>
  <si>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</si>
  <si>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</si>
  <si>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</si>
  <si>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</si>
  <si>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</si>
  <si>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</si>
  <si>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</si>
  <si>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</si>
  <si>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</si>
  <si>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</si>
  <si>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</si>
  <si>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</si>
  <si>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</si>
  <si>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</si>
  <si>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</si>
  <si>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</si>
  <si>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</si>
  <si>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</si>
  <si>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</si>
  <si>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</si>
  <si>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</si>
  <si>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</si>
  <si>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</si>
  <si>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</si>
  <si>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</si>
  <si>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</si>
  <si>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</si>
  <si>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</si>
  <si>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</si>
  <si>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</si>
  <si>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</si>
  <si>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</si>
  <si>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</si>
  <si>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</si>
  <si>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</si>
  <si>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</si>
  <si>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</si>
  <si>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</si>
  <si>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</si>
  <si>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</si>
  <si>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</si>
  <si>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</si>
  <si>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</si>
  <si>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</si>
  <si>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</si>
  <si>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</si>
  <si>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</si>
  <si>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</si>
  <si>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</si>
  <si>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</si>
  <si>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</si>
  <si>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</si>
  <si>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</si>
  <si>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</si>
  <si>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</si>
  <si>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</si>
  <si>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</si>
  <si>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</si>
  <si>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</si>
  <si>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</si>
  <si>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</si>
  <si>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</si>
  <si>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</si>
  <si>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</si>
  <si>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</si>
  <si>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</si>
  <si>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</si>
  <si>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</si>
  <si>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</si>
  <si>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</si>
  <si>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</si>
  <si>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</si>
  <si>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</si>
  <si>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</si>
  <si>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</si>
  <si>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</si>
  <si>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</si>
  <si>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</si>
  <si>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</si>
  <si>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</si>
  <si>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</si>
  <si>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</si>
  <si>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</si>
  <si>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</si>
  <si>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</si>
  <si>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</si>
  <si>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</si>
  <si>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</si>
  <si>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</si>
  <si>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</si>
  <si>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</si>
  <si>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</si>
  <si>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</si>
  <si>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</si>
  <si>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</si>
  <si>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</si>
  <si>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</si>
  <si>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</si>
  <si>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</si>
  <si>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</si>
  <si>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</si>
  <si>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</si>
  <si>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</si>
  <si>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</si>
  <si>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</si>
  <si>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</si>
  <si>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</si>
  <si>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</si>
  <si>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</si>
  <si>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</si>
  <si>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</si>
  <si>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</si>
  <si>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</si>
  <si>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</si>
  <si>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</si>
  <si>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</si>
  <si>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</si>
  <si>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</si>
  <si>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</si>
  <si>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</si>
  <si>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</si>
  <si>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</si>
  <si>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</si>
  <si>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</si>
  <si>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</si>
  <si>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</si>
  <si>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</si>
  <si>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</si>
  <si>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</si>
  <si>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</si>
  <si>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</si>
  <si>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</si>
  <si>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</si>
  <si>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</si>
  <si>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</si>
  <si>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</si>
  <si>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</si>
  <si>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</si>
  <si>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</si>
  <si>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</si>
  <si>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</si>
  <si>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</si>
  <si>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</si>
  <si>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</si>
  <si>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</si>
  <si>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</si>
  <si>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</si>
  <si>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</si>
  <si>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</si>
  <si>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</si>
  <si>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</si>
  <si>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</si>
  <si>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</si>
  <si>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</si>
  <si>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</si>
  <si>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</si>
  <si>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</si>
  <si>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</si>
  <si>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</si>
  <si>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</si>
  <si>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</si>
  <si>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</si>
  <si>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</si>
  <si>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</si>
  <si>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</si>
  <si>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</si>
  <si>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</si>
  <si>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</si>
  <si>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</si>
  <si>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</si>
  <si>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</si>
  <si>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</si>
  <si>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</si>
  <si>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</si>
  <si>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</si>
  <si>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</si>
  <si>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</si>
  <si>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</si>
  <si>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</si>
  <si>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</si>
  <si>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</si>
  <si>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</si>
  <si>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</si>
  <si>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</si>
  <si>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</si>
  <si>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</si>
  <si>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</si>
  <si>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</si>
  <si>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</si>
  <si>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</si>
  <si>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</si>
  <si>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</si>
  <si>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</si>
  <si>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</si>
  <si>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</si>
  <si>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</si>
  <si>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</si>
  <si>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</si>
  <si>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</si>
  <si>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</si>
  <si>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</si>
  <si>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</si>
  <si>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</si>
  <si>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</si>
  <si>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</si>
  <si>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</si>
  <si>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</si>
  <si>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</si>
  <si>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</si>
  <si>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</si>
  <si>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</si>
  <si>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</si>
  <si>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</si>
  <si>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</si>
  <si>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</si>
  <si>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</si>
  <si>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</si>
  <si>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</si>
  <si>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</si>
  <si>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</si>
  <si>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</si>
  <si>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</si>
  <si>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</si>
  <si>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</si>
  <si>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</si>
  <si>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</si>
  <si>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</si>
  <si>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</si>
  <si>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</si>
  <si>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</si>
  <si>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</si>
  <si>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</si>
  <si>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</si>
  <si>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</si>
  <si>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</si>
  <si>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</si>
  <si>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</si>
  <si>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</si>
  <si>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</si>
  <si>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</si>
  <si>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</si>
  <si>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</si>
  <si>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</si>
  <si>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</si>
  <si>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</si>
  <si>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</si>
  <si>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</si>
  <si>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</si>
  <si>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</si>
  <si>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</si>
  <si>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</si>
  <si>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</si>
  <si>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</si>
  <si>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</si>
  <si>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</si>
  <si>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</si>
  <si>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</si>
  <si>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</si>
  <si>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</si>
  <si>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</si>
  <si>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</si>
  <si>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</si>
  <si>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</si>
  <si>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</si>
  <si>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</si>
  <si>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</si>
  <si>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</si>
  <si>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</si>
  <si>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</si>
  <si>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</si>
  <si>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</si>
  <si>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</si>
  <si>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</si>
  <si>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</si>
  <si>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</si>
  <si>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</si>
  <si>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</si>
  <si>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</si>
  <si>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</si>
  <si>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</si>
  <si>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</si>
  <si>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</si>
  <si>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</si>
  <si>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</si>
  <si>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</si>
  <si>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</si>
  <si>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</si>
  <si>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</si>
  <si>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</si>
  <si>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</si>
  <si>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</si>
  <si>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</si>
  <si>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</si>
  <si>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</si>
  <si>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</si>
  <si>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</si>
  <si>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</si>
  <si>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</si>
  <si>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</si>
  <si>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</si>
  <si>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</si>
  <si>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</si>
  <si>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</si>
  <si>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</si>
  <si>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</si>
  <si>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</si>
  <si>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</si>
  <si>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</si>
  <si>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</si>
  <si>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</si>
  <si>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</si>
  <si>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</si>
  <si>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</si>
  <si>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</si>
  <si>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</si>
  <si>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</si>
  <si>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</si>
  <si>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</si>
  <si>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</si>
  <si>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</si>
  <si>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</si>
  <si>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</si>
  <si>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</si>
  <si>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</si>
  <si>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</si>
  <si>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</si>
  <si>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</si>
  <si>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</si>
  <si>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</si>
  <si>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</si>
  <si>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</si>
  <si>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</si>
  <si>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</si>
  <si>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</si>
  <si>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</si>
  <si>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</si>
  <si>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</si>
  <si>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</si>
  <si>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</si>
  <si>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</si>
  <si>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</si>
  <si>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</si>
  <si>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</si>
  <si>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</si>
  <si>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</si>
  <si>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</si>
  <si>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</si>
  <si>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</si>
  <si>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</si>
  <si>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</si>
  <si>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</si>
  <si>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</si>
  <si>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</si>
  <si>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</si>
  <si>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</si>
  <si>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</si>
  <si>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</si>
  <si>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</si>
  <si>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</si>
  <si>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</si>
  <si>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</si>
  <si>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</si>
  <si>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</si>
  <si>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</si>
  <si>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</si>
  <si>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</si>
  <si>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</si>
  <si>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</si>
  <si>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</si>
  <si>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</si>
  <si>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</si>
  <si>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</si>
  <si>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</si>
  <si>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</si>
  <si>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</si>
  <si>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</si>
  <si>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</si>
  <si>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</si>
  <si>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</si>
  <si>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</si>
  <si>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</si>
  <si>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</si>
  <si>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</si>
  <si>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</si>
  <si>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</si>
  <si>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</si>
  <si>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</si>
  <si>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</si>
  <si>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</si>
  <si>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</si>
  <si>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</si>
  <si>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</si>
  <si>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</si>
  <si>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</si>
  <si>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</si>
  <si>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</si>
  <si>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</si>
  <si>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</si>
  <si>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</si>
  <si>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</si>
  <si>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</si>
  <si>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</si>
  <si>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</si>
  <si>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</si>
  <si>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</si>
  <si>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</si>
  <si>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</si>
  <si>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</si>
  <si>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</si>
  <si>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</si>
  <si>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</si>
  <si>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</si>
  <si>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</si>
  <si>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</si>
  <si>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</si>
  <si>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</si>
  <si>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</si>
  <si>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</si>
  <si>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</si>
  <si>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</si>
  <si>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</si>
  <si>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</si>
  <si>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</si>
  <si>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</si>
  <si>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</si>
  <si>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</si>
  <si>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</si>
  <si>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</si>
  <si>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</si>
  <si>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</si>
  <si>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</si>
  <si>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</si>
  <si>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</si>
  <si>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</si>
  <si>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</si>
  <si>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</si>
  <si>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</si>
  <si>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</si>
  <si>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</si>
  <si>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</si>
  <si>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</si>
  <si>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</si>
  <si>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</si>
  <si>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</si>
  <si>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</si>
  <si>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</si>
  <si>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</si>
  <si>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</si>
  <si>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</si>
  <si>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</si>
  <si>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</si>
  <si>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</si>
  <si>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</si>
  <si>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</si>
  <si>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</si>
  <si>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</si>
  <si>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</si>
  <si>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</si>
  <si>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</si>
  <si>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</si>
  <si>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</si>
  <si>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</si>
  <si>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</si>
  <si>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</si>
  <si>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</si>
  <si>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</si>
  <si>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</si>
  <si>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</si>
  <si>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</si>
  <si>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</si>
  <si>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</si>
  <si>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</si>
  <si>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</si>
  <si>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</si>
  <si>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</si>
  <si>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</si>
  <si>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</si>
  <si>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</si>
  <si>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</si>
  <si>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</si>
  <si>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</si>
  <si>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</si>
  <si>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</si>
  <si>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</si>
  <si>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</si>
  <si>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</si>
  <si>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</si>
  <si>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</si>
  <si>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</si>
  <si>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</si>
  <si>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</si>
  <si>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</si>
  <si>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</si>
  <si>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</si>
  <si>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</si>
  <si>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</si>
  <si>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</si>
  <si>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</si>
  <si>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</si>
  <si>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</si>
  <si>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</si>
  <si>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</si>
  <si>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</si>
  <si>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</si>
  <si>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</si>
  <si>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</si>
  <si>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</si>
  <si>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</si>
  <si>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</si>
  <si>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</si>
  <si>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</si>
  <si>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</si>
  <si>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</si>
  <si>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</si>
  <si>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</si>
  <si>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</si>
  <si>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</si>
  <si>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</si>
  <si>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</si>
  <si>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</si>
  <si>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</si>
  <si>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</si>
  <si>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</si>
  <si>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</si>
  <si>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</si>
  <si>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</si>
  <si>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</si>
  <si>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</si>
  <si>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</si>
  <si>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</si>
  <si>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</si>
  <si>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</si>
  <si>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</si>
  <si>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</si>
  <si>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</si>
  <si>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</si>
  <si>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</si>
  <si>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</si>
  <si>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</si>
  <si>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</si>
  <si>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</si>
  <si>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</si>
  <si>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</si>
  <si>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</si>
  <si>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</si>
  <si>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</si>
  <si>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</si>
  <si>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</si>
  <si>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</si>
  <si>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</si>
  <si>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</si>
  <si>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</si>
  <si>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</si>
  <si>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</si>
  <si>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</si>
  <si>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</si>
  <si>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</si>
  <si>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</si>
  <si>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</si>
  <si>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</si>
  <si>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</si>
  <si>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</si>
  <si>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</si>
  <si>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</si>
  <si>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</si>
  <si>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</si>
  <si>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</si>
  <si>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</si>
  <si>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</si>
  <si>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</si>
  <si>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</si>
  <si>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</si>
  <si>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</si>
  <si>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</si>
  <si>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</si>
  <si>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</si>
  <si>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</si>
  <si>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</si>
  <si>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</si>
  <si>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</si>
  <si>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</si>
  <si>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</si>
  <si>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</si>
  <si>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</si>
  <si>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</si>
  <si>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</si>
  <si>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</si>
  <si>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</si>
  <si>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</si>
  <si>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</si>
  <si>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</si>
  <si>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</si>
  <si>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</si>
  <si>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</si>
  <si>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</si>
  <si>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</si>
  <si>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</si>
  <si>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</si>
  <si>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</si>
  <si>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</si>
  <si>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</si>
  <si>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</si>
  <si>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</si>
  <si>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</si>
  <si>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</si>
  <si>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</si>
  <si>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</si>
  <si>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</si>
  <si>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</si>
  <si>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</si>
  <si>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</si>
  <si>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</si>
  <si>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</si>
  <si>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</si>
  <si>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</si>
  <si>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</si>
  <si>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</si>
  <si>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</si>
  <si>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</si>
  <si>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</si>
  <si>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</si>
  <si>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</si>
  <si>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</si>
  <si>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</si>
  <si>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</si>
  <si>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</si>
  <si>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</si>
  <si>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</si>
  <si>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</si>
  <si>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</si>
  <si>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</si>
  <si>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</si>
  <si>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</si>
  <si>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</si>
  <si>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</si>
  <si>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</si>
  <si>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</si>
  <si>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</si>
  <si>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</si>
  <si>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</si>
  <si>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</si>
  <si>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</si>
  <si>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</si>
  <si>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</si>
  <si>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</si>
  <si>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</si>
  <si>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</si>
  <si>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</si>
  <si>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</si>
  <si>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</si>
  <si>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</si>
  <si>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</si>
  <si>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</si>
  <si>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</si>
  <si>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</si>
  <si>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</si>
  <si>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</si>
  <si>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</si>
  <si>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</si>
  <si>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</si>
  <si>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</si>
  <si>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</si>
  <si>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</si>
  <si>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</si>
  <si>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</si>
  <si>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</si>
  <si>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</si>
  <si>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</si>
  <si>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</si>
  <si>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</si>
  <si>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</si>
  <si>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</si>
  <si>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</si>
  <si>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</si>
  <si>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</si>
  <si>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</si>
  <si>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</si>
  <si>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</si>
  <si>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</si>
  <si>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</si>
  <si>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</si>
  <si>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</si>
  <si>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</si>
  <si>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</si>
  <si>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</si>
  <si>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</si>
  <si>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</si>
  <si>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</si>
  <si>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</si>
  <si>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</si>
  <si>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</si>
  <si>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</si>
  <si>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</si>
  <si>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</si>
  <si>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</si>
  <si>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</si>
  <si>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</si>
  <si>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</si>
  <si>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</si>
  <si>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</si>
  <si>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</si>
  <si>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</si>
  <si>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</si>
  <si>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</si>
  <si>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</si>
  <si>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</si>
  <si>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</si>
  <si>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</si>
  <si>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</si>
  <si>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</si>
  <si>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</si>
  <si>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</si>
  <si>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</si>
  <si>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</si>
  <si>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</si>
  <si>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</si>
  <si>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</si>
  <si>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</si>
  <si>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</si>
  <si>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</si>
  <si>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</si>
  <si>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</si>
  <si>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</si>
  <si>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</si>
  <si>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</si>
  <si>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</si>
  <si>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</si>
  <si>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</si>
  <si>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</si>
  <si>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</si>
  <si>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</si>
  <si>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</si>
  <si>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</si>
  <si>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</si>
  <si>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</si>
  <si>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</si>
  <si>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</si>
  <si>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</si>
  <si>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</si>
  <si>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</si>
  <si>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</si>
  <si>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</si>
  <si>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</si>
  <si>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</si>
  <si>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</si>
  <si>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</si>
  <si>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</si>
  <si>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</si>
  <si>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</si>
  <si>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</si>
  <si>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</si>
  <si>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</si>
  <si>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</si>
  <si>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</si>
  <si>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</si>
  <si>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</si>
  <si>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</si>
  <si>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</si>
  <si>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</si>
  <si>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</si>
  <si>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</si>
  <si>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</si>
  <si>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</si>
  <si>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</si>
  <si>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</si>
  <si>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</si>
  <si>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</si>
  <si>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</si>
  <si>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</si>
  <si>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</si>
  <si>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</si>
  <si>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</si>
  <si>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</si>
  <si>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</si>
  <si>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</si>
  <si>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</si>
  <si>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</si>
  <si>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</si>
  <si>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</si>
  <si>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</si>
  <si>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</si>
  <si>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</si>
  <si>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</si>
  <si>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</si>
  <si>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</si>
  <si>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</si>
  <si>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</si>
  <si>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</si>
  <si>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</si>
  <si>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</si>
  <si>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</si>
  <si>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</si>
  <si>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</si>
  <si>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</si>
  <si>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</si>
  <si>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</si>
  <si>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</si>
  <si>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</si>
  <si>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</si>
  <si>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</si>
  <si>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</si>
  <si>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</si>
  <si>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</si>
  <si>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</si>
  <si>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</si>
  <si>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</si>
  <si>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</si>
  <si>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</si>
  <si>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</si>
  <si>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</si>
  <si>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</si>
  <si>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</si>
  <si>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</si>
  <si>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</si>
  <si>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</si>
  <si>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</si>
  <si>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</si>
  <si>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</si>
  <si>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</si>
  <si>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</si>
  <si>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</si>
  <si>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</si>
  <si>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</si>
  <si>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</si>
  <si>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</si>
  <si>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</si>
  <si>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</si>
  <si>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</si>
  <si>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</si>
  <si>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</si>
  <si>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</si>
  <si>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</si>
  <si>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</si>
  <si>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</si>
  <si>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</si>
  <si>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</si>
  <si>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</si>
  <si>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</si>
  <si>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</si>
  <si>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</si>
  <si>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</si>
  <si>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</si>
  <si>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</si>
  <si>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</si>
  <si>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</si>
  <si>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</si>
  <si>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</si>
  <si>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</si>
  <si>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</si>
  <si>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</si>
  <si>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</si>
  <si>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</si>
  <si>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</si>
  <si>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</si>
  <si>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</si>
  <si>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</si>
  <si>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</si>
  <si>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</si>
  <si>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</si>
  <si>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</si>
  <si>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</si>
  <si>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</si>
  <si>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</si>
  <si>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</si>
  <si>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</si>
  <si>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</si>
  <si>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</si>
  <si>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</si>
  <si>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</si>
  <si>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</si>
  <si>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</si>
  <si>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</si>
  <si>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</si>
  <si>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</si>
  <si>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</si>
  <si>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</si>
  <si>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</si>
  <si>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</si>
  <si>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</si>
  <si>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</si>
  <si>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</si>
  <si>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</si>
  <si>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</si>
  <si>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</si>
  <si>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</si>
  <si>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</si>
  <si>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</si>
  <si>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</si>
  <si>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</si>
  <si>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</si>
  <si>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</si>
  <si>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</si>
  <si>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</si>
  <si>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</si>
  <si>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</si>
  <si>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</si>
  <si>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</si>
  <si>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</si>
  <si>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</si>
  <si>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</si>
  <si>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</si>
  <si>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</si>
  <si>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</si>
  <si>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</si>
  <si>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</si>
  <si>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</si>
  <si>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</si>
  <si>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</si>
  <si>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</si>
  <si>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</si>
  <si>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</si>
  <si>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</si>
  <si>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</si>
  <si>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</si>
  <si>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</si>
  <si>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</si>
  <si>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</si>
  <si>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</si>
  <si>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</si>
  <si>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</si>
  <si>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</si>
  <si>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</si>
  <si>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</si>
  <si>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</si>
  <si>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</si>
  <si>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</si>
  <si>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</si>
  <si>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</si>
  <si>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</si>
  <si>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</si>
  <si>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</si>
  <si>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</si>
  <si>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</si>
  <si>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</si>
  <si>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</si>
  <si>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</si>
  <si>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</si>
  <si>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</si>
  <si>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</si>
  <si>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</si>
  <si>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</si>
  <si>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</si>
  <si>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</si>
  <si>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</si>
  <si>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</si>
  <si>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</si>
  <si>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</si>
  <si>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</si>
  <si>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</si>
  <si>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</si>
  <si>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</si>
  <si>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</si>
  <si>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</si>
  <si>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</si>
  <si>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</si>
  <si>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</si>
  <si>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</si>
  <si>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</si>
  <si>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</si>
  <si>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</si>
  <si>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</si>
  <si>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</si>
  <si>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</si>
  <si>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</si>
  <si>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</si>
  <si>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</si>
  <si>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</si>
  <si>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</si>
  <si>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</si>
  <si>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</si>
  <si>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</si>
  <si>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</si>
  <si>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</si>
  <si>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</si>
  <si>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</si>
  <si>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</si>
  <si>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</si>
  <si>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</si>
  <si>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</si>
  <si>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</si>
  <si>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</si>
  <si>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</si>
  <si>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</si>
  <si>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</si>
  <si>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</si>
  <si>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</si>
  <si>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</si>
  <si>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</si>
  <si>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</si>
  <si>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</si>
  <si>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</si>
  <si>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</si>
  <si>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</si>
  <si>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</si>
  <si>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</si>
  <si>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</si>
  <si>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</si>
  <si>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</si>
  <si>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</si>
  <si>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</si>
  <si>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</si>
  <si>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</si>
  <si>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</si>
  <si>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</si>
  <si>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</si>
  <si>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</si>
  <si>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</si>
  <si>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</si>
  <si>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</si>
  <si>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</si>
  <si>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</si>
  <si>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</si>
  <si>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</si>
  <si>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</si>
  <si>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</si>
  <si>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</si>
  <si>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</si>
  <si>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</si>
  <si>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</si>
  <si>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</si>
  <si>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</si>
  <si>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</si>
  <si>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</si>
  <si>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</si>
  <si>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</si>
  <si>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</si>
  <si>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</si>
  <si>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</si>
  <si>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</si>
  <si>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</si>
  <si>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</si>
  <si>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</si>
  <si>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</si>
  <si>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</si>
  <si>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</si>
  <si>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</si>
  <si>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</si>
  <si>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</si>
  <si>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</si>
  <si>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</si>
  <si>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</si>
  <si>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</si>
  <si>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</si>
  <si>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</si>
  <si>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</si>
  <si>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</si>
  <si>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</si>
  <si>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</si>
  <si>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</si>
  <si>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</si>
  <si>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</si>
  <si>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</si>
  <si>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</si>
  <si>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</si>
  <si>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</si>
  <si>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</si>
  <si>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</si>
  <si>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</si>
  <si>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</si>
  <si>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</si>
  <si>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</si>
  <si>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</si>
  <si>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</si>
  <si>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</si>
  <si>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</si>
  <si>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</si>
  <si>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</si>
  <si>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</si>
  <si>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</si>
  <si>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</si>
  <si>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</si>
  <si>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</si>
  <si>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</si>
  <si>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</si>
  <si>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</si>
  <si>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</si>
  <si>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</si>
  <si>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</si>
  <si>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</si>
  <si>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</si>
  <si>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</si>
  <si>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</si>
  <si>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</si>
  <si>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</si>
  <si>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</si>
  <si>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</si>
  <si>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</si>
  <si>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</si>
  <si>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</si>
  <si>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</si>
  <si>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</si>
  <si>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</si>
  <si>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</si>
  <si>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</si>
  <si>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</si>
  <si>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</si>
  <si>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</si>
  <si>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</si>
  <si>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</si>
  <si>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</si>
  <si>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</si>
  <si>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</si>
  <si>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</si>
  <si>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</si>
  <si>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</si>
  <si>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</si>
  <si>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</si>
  <si>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</si>
  <si>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</si>
  <si>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</si>
  <si>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</si>
  <si>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</si>
  <si>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</si>
  <si>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</si>
  <si>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</si>
  <si>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</si>
  <si>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</si>
  <si>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</si>
  <si>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</si>
  <si>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</si>
  <si>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</si>
  <si>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</si>
  <si>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</si>
  <si>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</si>
  <si>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</si>
  <si>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</si>
  <si>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</si>
  <si>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</si>
  <si>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</si>
  <si>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</si>
  <si>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</si>
  <si>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</si>
  <si>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</si>
  <si>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</si>
  <si>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</si>
  <si>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</si>
  <si>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</si>
  <si>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</si>
  <si>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</si>
  <si>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</si>
  <si>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</si>
  <si>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</si>
  <si>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</si>
  <si>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</si>
  <si>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</si>
  <si>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</si>
  <si>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</si>
  <si>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</si>
  <si>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</si>
  <si>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</si>
  <si>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</si>
  <si>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</si>
  <si>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</si>
  <si>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</si>
  <si>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</si>
  <si>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</si>
  <si>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</si>
  <si>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</si>
  <si>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</si>
  <si>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</si>
  <si>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</si>
  <si>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</si>
  <si>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</si>
  <si>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</si>
  <si>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</si>
  <si>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</si>
  <si>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</si>
  <si>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</si>
  <si>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</si>
  <si>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</si>
  <si>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</si>
  <si>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</si>
  <si>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</si>
  <si>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</si>
  <si>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</si>
  <si>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</si>
  <si>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</si>
  <si>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</si>
  <si>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</si>
  <si>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</si>
  <si>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</si>
  <si>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</si>
  <si>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</si>
  <si>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</si>
  <si>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</si>
  <si>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</si>
  <si>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</si>
  <si>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</si>
  <si>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</si>
  <si>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</si>
  <si>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</si>
  <si>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</si>
  <si>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</si>
  <si>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</si>
  <si>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</si>
  <si>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</si>
  <si>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</si>
  <si>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</si>
  <si>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</si>
  <si>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</si>
  <si>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</si>
  <si>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</si>
  <si>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</si>
  <si>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</si>
  <si>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</si>
  <si>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</si>
  <si>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</si>
  <si>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</si>
  <si>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</si>
  <si>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</si>
  <si>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</si>
  <si>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</si>
  <si>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</si>
  <si>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</si>
  <si>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</si>
  <si>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</si>
  <si>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</si>
  <si>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</si>
  <si>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</si>
  <si>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</si>
  <si>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</si>
  <si>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</si>
  <si>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</si>
  <si>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</si>
  <si>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</si>
  <si>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</si>
  <si>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</si>
  <si>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</si>
  <si>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</si>
  <si>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</si>
  <si>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</si>
  <si>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</si>
  <si>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</si>
  <si>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</si>
  <si>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</si>
  <si>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</si>
  <si>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</si>
  <si>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</si>
  <si>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</si>
  <si>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</si>
  <si>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</si>
  <si>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</si>
  <si>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</si>
  <si>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</si>
  <si>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</si>
  <si>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</si>
  <si>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</si>
  <si>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</si>
  <si>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</si>
  <si>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</si>
  <si>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</si>
  <si>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</si>
  <si>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</si>
  <si>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</si>
  <si>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</si>
  <si>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</si>
  <si>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</si>
  <si>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</si>
  <si>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</si>
  <si>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</si>
  <si>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</si>
  <si>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</si>
  <si>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</si>
  <si>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</si>
  <si>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</si>
  <si>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</si>
  <si>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</si>
  <si>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</si>
  <si>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</si>
  <si>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</si>
  <si>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</si>
  <si>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</si>
  <si>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</si>
  <si>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</si>
  <si>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</si>
  <si>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</si>
  <si>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</si>
  <si>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</si>
  <si>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</si>
  <si>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</si>
  <si>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</si>
  <si>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</si>
  <si>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</si>
  <si>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</si>
  <si>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</si>
  <si>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</si>
  <si>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</si>
  <si>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</si>
  <si>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</si>
  <si>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</si>
  <si>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</si>
  <si>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</si>
  <si>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</si>
  <si>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</si>
  <si>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</si>
  <si>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</si>
  <si>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</si>
  <si>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</si>
  <si>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</si>
  <si>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</si>
  <si>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</si>
  <si>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</si>
  <si>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</si>
  <si>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</si>
  <si>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</si>
  <si>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</si>
  <si>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</si>
  <si>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</si>
  <si>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</si>
  <si>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</si>
  <si>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</si>
  <si>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</si>
  <si>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</si>
  <si>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</si>
  <si>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</si>
  <si>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</si>
  <si>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</si>
  <si>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</si>
  <si>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</si>
  <si>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</si>
  <si>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</si>
  <si>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</si>
  <si>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</si>
  <si>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</si>
  <si>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</si>
  <si>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</si>
  <si>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</si>
  <si>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</si>
  <si>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</si>
  <si>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</si>
  <si>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</si>
  <si>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</si>
  <si>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</si>
  <si>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</si>
  <si>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</si>
  <si>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</si>
  <si>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</si>
  <si>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</si>
  <si>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</si>
  <si>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</si>
  <si>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</si>
  <si>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</si>
  <si>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</si>
  <si>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</si>
  <si>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</si>
  <si>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</si>
  <si>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</si>
  <si>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</si>
  <si>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</si>
  <si>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</si>
  <si>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</si>
  <si>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</si>
  <si>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</si>
  <si>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</si>
  <si>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</si>
  <si>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</si>
  <si>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</si>
  <si>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</si>
  <si>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</si>
  <si>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</si>
  <si>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</si>
  <si>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</si>
  <si>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</si>
  <si>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</si>
  <si>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</si>
  <si>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</si>
  <si>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</si>
  <si>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</si>
  <si>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</si>
  <si>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</si>
  <si>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</si>
  <si>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</si>
  <si>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</si>
  <si>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</si>
  <si>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</si>
  <si>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</si>
  <si>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</si>
  <si>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</si>
  <si>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</si>
  <si>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</si>
  <si>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</si>
  <si>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</si>
  <si>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</si>
  <si>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</si>
  <si>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</si>
  <si>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</si>
  <si>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</si>
  <si>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</si>
  <si>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</si>
  <si>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</si>
  <si>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</si>
  <si>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</si>
  <si>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</si>
  <si>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</si>
  <si>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</si>
  <si>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</si>
  <si>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</si>
  <si>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</si>
  <si>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</si>
  <si>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</si>
  <si>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</si>
  <si>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</si>
  <si>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</si>
  <si>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</si>
  <si>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</si>
  <si>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</si>
  <si>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</si>
  <si>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</si>
  <si>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</si>
  <si>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</si>
  <si>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</si>
  <si>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</si>
  <si>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</si>
  <si>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</si>
  <si>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</si>
  <si>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</si>
  <si>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</si>
  <si>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</si>
  <si>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</si>
  <si>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</si>
  <si>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</si>
  <si>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</si>
  <si>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</si>
  <si>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</si>
  <si>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</si>
  <si>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</si>
  <si>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</si>
  <si>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</si>
  <si>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</si>
  <si>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</si>
  <si>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</si>
  <si>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</si>
  <si>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</si>
  <si>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</si>
  <si>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</si>
  <si>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</si>
  <si>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</si>
  <si>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</si>
  <si>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</si>
  <si>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</si>
  <si>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</si>
  <si>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</si>
  <si>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</si>
  <si>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</si>
  <si>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</si>
  <si>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</si>
  <si>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</si>
  <si>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</si>
  <si>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</si>
  <si>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</si>
  <si>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</si>
  <si>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</si>
  <si>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</si>
  <si>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</si>
  <si>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</si>
  <si>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</si>
  <si>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</si>
  <si>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</si>
  <si>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</si>
  <si>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</si>
  <si>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</si>
  <si>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</si>
  <si>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</si>
  <si>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</si>
  <si>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</si>
  <si>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</si>
  <si>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</si>
  <si>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</si>
  <si>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</si>
  <si>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</si>
  <si>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</si>
  <si>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</si>
  <si>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</si>
  <si>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</si>
  <si>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</si>
  <si>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</si>
  <si>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</si>
  <si>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</si>
  <si>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</si>
  <si>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</si>
  <si>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</si>
  <si>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</si>
  <si>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</si>
  <si>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</si>
  <si>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</si>
  <si>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</si>
  <si>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</si>
  <si>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</si>
  <si>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</si>
  <si>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</si>
  <si>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</si>
  <si>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</si>
  <si>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</si>
  <si>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</si>
  <si>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</si>
  <si>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</si>
  <si>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</si>
  <si>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</si>
  <si>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</si>
  <si>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</si>
  <si>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</si>
  <si>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</si>
  <si>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</si>
  <si>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</si>
  <si>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</si>
  <si>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</si>
  <si>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</si>
  <si>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</si>
  <si>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</si>
  <si>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</si>
  <si>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</si>
  <si>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</si>
  <si>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</si>
  <si>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</si>
  <si>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</si>
  <si>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</si>
  <si>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</si>
  <si>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</si>
  <si>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</si>
  <si>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</si>
  <si>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</si>
  <si>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</si>
  <si>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</si>
  <si>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</si>
  <si>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</si>
  <si>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</si>
  <si>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</si>
  <si>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</si>
  <si>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</si>
  <si>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</si>
  <si>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</si>
  <si>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</si>
  <si>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</si>
  <si>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</si>
  <si>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</si>
  <si>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</si>
  <si>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</si>
  <si>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</si>
  <si>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</si>
  <si>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</si>
  <si>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</si>
  <si>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</si>
  <si>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</si>
  <si>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</si>
  <si>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</si>
  <si>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</si>
  <si>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</si>
  <si>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</si>
  <si>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</si>
  <si>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</si>
  <si>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</si>
  <si>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</si>
  <si>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</si>
  <si>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</si>
  <si>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</si>
  <si>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</si>
  <si>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</si>
  <si>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</si>
  <si>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</si>
  <si>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</si>
  <si>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</si>
  <si>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</si>
  <si>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</si>
  <si>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</si>
  <si>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</si>
  <si>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</si>
  <si>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</si>
  <si>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</si>
  <si>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</si>
  <si>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</si>
  <si>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</si>
  <si>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</si>
  <si>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</si>
  <si>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</si>
  <si>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</si>
  <si>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</si>
  <si>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</si>
  <si>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</si>
  <si>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</si>
  <si>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</si>
  <si>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</si>
  <si>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</si>
  <si>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</si>
  <si>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</si>
  <si>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</si>
  <si>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</si>
  <si>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</si>
  <si>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</si>
  <si>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</si>
  <si>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</si>
  <si>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</si>
  <si>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</si>
  <si>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</si>
  <si>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</si>
  <si>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</si>
  <si>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</si>
  <si>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</si>
  <si>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</si>
  <si>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</si>
  <si>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</si>
  <si>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</si>
  <si>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</si>
  <si>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</si>
  <si>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</si>
  <si>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</si>
  <si>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</si>
  <si>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</si>
  <si>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</si>
  <si>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</si>
  <si>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</si>
  <si>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</si>
  <si>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</si>
  <si>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</si>
  <si>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</si>
  <si>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</si>
  <si>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</si>
  <si>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</si>
  <si>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</si>
  <si>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</si>
  <si>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</si>
  <si>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</si>
  <si>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</si>
  <si>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</si>
  <si>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</si>
  <si>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</si>
  <si>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</si>
  <si>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</si>
  <si>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</si>
  <si>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</si>
  <si>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</si>
  <si>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</si>
  <si>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</si>
  <si>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</si>
  <si>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</si>
  <si>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</si>
  <si>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</si>
  <si>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</si>
  <si>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</si>
  <si>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</si>
  <si>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</si>
  <si>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</si>
  <si>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</si>
  <si>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</si>
  <si>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</si>
  <si>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</si>
  <si>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</si>
  <si>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</si>
  <si>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</si>
  <si>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</si>
  <si>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</si>
  <si>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</si>
  <si>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</si>
  <si>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</si>
  <si>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</si>
  <si>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</si>
  <si>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</si>
  <si>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</si>
  <si>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</si>
  <si>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</si>
  <si>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</si>
  <si>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</si>
  <si>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</si>
  <si>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</si>
  <si>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</si>
  <si>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</si>
  <si>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</si>
  <si>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</si>
  <si>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</si>
  <si>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</si>
  <si>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</si>
  <si>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</si>
  <si>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</si>
  <si>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</si>
  <si>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</si>
  <si>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</si>
  <si>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</si>
  <si>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</si>
  <si>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</si>
  <si>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</si>
  <si>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</si>
  <si>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</si>
  <si>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</si>
  <si>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</si>
  <si>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</si>
  <si>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</si>
  <si>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</si>
  <si>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</si>
  <si>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</si>
  <si>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</si>
  <si>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</si>
  <si>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</si>
  <si>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</si>
  <si>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</si>
  <si>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</si>
  <si>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</si>
  <si>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</si>
  <si>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</si>
  <si>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</si>
  <si>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</si>
  <si>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</si>
  <si>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</si>
  <si>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</si>
  <si>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</si>
  <si>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</si>
  <si>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</si>
  <si>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</si>
  <si>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</si>
  <si>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</si>
  <si>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</si>
  <si>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</si>
  <si>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</si>
  <si>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</si>
  <si>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</si>
  <si>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</si>
  <si>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</si>
  <si>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</si>
  <si>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</si>
  <si>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</si>
  <si>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</si>
  <si>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</si>
  <si>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</si>
  <si>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</si>
  <si>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</si>
  <si>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</si>
  <si>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</si>
  <si>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</si>
  <si>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</si>
  <si>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</si>
  <si>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</si>
  <si>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</si>
  <si>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</si>
  <si>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</si>
  <si>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</si>
  <si>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</si>
  <si>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</si>
  <si>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</si>
  <si>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</si>
  <si>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</si>
  <si>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</si>
  <si>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</si>
  <si>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</si>
  <si>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</si>
  <si>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</si>
  <si>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</si>
  <si>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</si>
  <si>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</si>
  <si>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</si>
  <si>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</si>
  <si>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</si>
  <si>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</si>
  <si>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</si>
  <si>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</si>
  <si>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</si>
  <si>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</si>
  <si>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</si>
  <si>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</si>
  <si>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</si>
  <si>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</si>
  <si>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</si>
  <si>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</si>
  <si>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</si>
  <si>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</si>
  <si>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</si>
  <si>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</si>
  <si>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</si>
  <si>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</si>
  <si>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</si>
  <si>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</si>
  <si>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</si>
  <si>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</si>
  <si>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</si>
  <si>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</si>
  <si>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</si>
  <si>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</si>
  <si>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</si>
  <si>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</si>
  <si>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</si>
  <si>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</si>
  <si>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</si>
  <si>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</si>
  <si>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</si>
  <si>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</si>
  <si>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</si>
  <si>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</si>
  <si>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</si>
  <si>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</si>
  <si>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</si>
  <si>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</si>
  <si>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</si>
  <si>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</si>
  <si>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</si>
  <si>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</si>
  <si>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</si>
  <si>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</si>
  <si>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</si>
  <si>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</si>
  <si>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</si>
  <si>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</si>
  <si>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</si>
  <si>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</si>
  <si>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</si>
  <si>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</si>
  <si>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</si>
  <si>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</si>
  <si>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</si>
  <si>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</si>
  <si>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</si>
  <si>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</si>
  <si>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</si>
  <si>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</si>
  <si>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</si>
  <si>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</si>
  <si>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</si>
  <si>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</si>
  <si>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</si>
  <si>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</si>
  <si>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</si>
  <si>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</si>
  <si>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</si>
  <si>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</si>
  <si>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</si>
  <si>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</si>
  <si>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</si>
  <si>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</si>
  <si>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</si>
  <si>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</si>
  <si>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</si>
  <si>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</si>
  <si>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</si>
  <si>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</si>
  <si>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</si>
  <si>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</si>
  <si>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</si>
  <si>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</si>
  <si>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</si>
  <si>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</si>
  <si>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</si>
  <si>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</si>
  <si>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</si>
  <si>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</si>
  <si>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</si>
  <si>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</si>
  <si>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</si>
  <si>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</si>
  <si>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</si>
  <si>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</si>
  <si>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</si>
  <si>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</si>
  <si>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</si>
  <si>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</si>
  <si>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</si>
  <si>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</si>
  <si>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</si>
  <si>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</si>
  <si>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</si>
  <si>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</si>
  <si>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</si>
  <si>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</si>
  <si>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</si>
  <si>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</si>
  <si>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</si>
  <si>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</si>
  <si>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</si>
  <si>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</si>
  <si>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</si>
  <si>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</si>
  <si>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</si>
  <si>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</si>
  <si>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</si>
  <si>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</si>
  <si>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</si>
  <si>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</si>
  <si>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</si>
  <si>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</si>
  <si>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</si>
  <si>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</si>
  <si>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</si>
  <si>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</si>
  <si>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</si>
  <si>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</si>
  <si>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</si>
  <si>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</si>
  <si>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</si>
  <si>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</si>
  <si>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</si>
  <si>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</si>
  <si>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</si>
  <si>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</si>
  <si>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</si>
  <si>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</si>
  <si>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</si>
  <si>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</si>
  <si>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</si>
  <si>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</si>
  <si>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</si>
  <si>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</si>
  <si>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</si>
  <si>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</si>
  <si>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</si>
  <si>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</si>
  <si>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</si>
  <si>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</si>
  <si>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</si>
  <si>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</si>
  <si>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</si>
  <si>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</si>
  <si>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</si>
  <si>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</si>
  <si>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</si>
  <si>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</si>
  <si>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</si>
  <si>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</si>
  <si>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</si>
  <si>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</si>
  <si>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</si>
  <si>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</si>
  <si>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</si>
  <si>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</si>
  <si>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</si>
  <si>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</si>
  <si>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</si>
  <si>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</si>
  <si>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</si>
  <si>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</si>
  <si>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</si>
  <si>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</si>
  <si>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</si>
  <si>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</si>
  <si>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</si>
  <si>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</si>
  <si>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</si>
  <si>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</si>
  <si>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</si>
  <si>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</si>
  <si>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</si>
  <si>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</si>
  <si>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</si>
  <si>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</si>
  <si>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</si>
  <si>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</si>
  <si>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</si>
  <si>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</si>
  <si>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</si>
  <si>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</si>
  <si>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</si>
  <si>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</si>
  <si>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</si>
  <si>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</si>
  <si>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</si>
  <si>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</si>
  <si>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</si>
  <si>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</si>
  <si>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</si>
  <si>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</si>
  <si>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</si>
  <si>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</si>
  <si>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</si>
  <si>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</si>
  <si>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</si>
  <si>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</si>
  <si>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</si>
  <si>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</si>
  <si>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</si>
  <si>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</si>
  <si>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</si>
  <si>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</si>
  <si>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</si>
  <si>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</si>
  <si>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</si>
  <si>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</si>
  <si>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</si>
  <si>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</si>
  <si>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</si>
  <si>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</si>
  <si>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</si>
  <si>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</si>
  <si>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</si>
  <si>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</si>
  <si>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</si>
  <si>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</si>
  <si>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</si>
  <si>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</si>
  <si>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</si>
  <si>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</si>
  <si>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</si>
  <si>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</si>
  <si>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</si>
  <si>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</si>
  <si>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</si>
  <si>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</si>
  <si>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</si>
  <si>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</si>
  <si>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</si>
  <si>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</si>
  <si>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</si>
  <si>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</si>
  <si>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</si>
  <si>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</si>
  <si>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</si>
  <si>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</si>
  <si>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</si>
  <si>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</si>
  <si>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</si>
  <si>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</si>
  <si>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</si>
  <si>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</si>
  <si>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</si>
  <si>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</si>
  <si>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</si>
  <si>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</si>
  <si>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</si>
  <si>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</si>
  <si>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</si>
  <si>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</si>
  <si>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</si>
  <si>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</si>
  <si>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</si>
  <si>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</si>
  <si>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</si>
  <si>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</si>
  <si>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</si>
  <si>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</si>
  <si>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</si>
  <si>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</si>
  <si>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</si>
  <si>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</si>
  <si>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</si>
  <si>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</si>
  <si>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</si>
  <si>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</si>
  <si>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</si>
  <si>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</si>
  <si>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</si>
  <si>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</si>
  <si>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</si>
  <si>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</si>
  <si>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</si>
  <si>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</si>
  <si>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</si>
  <si>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</si>
  <si>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</si>
  <si>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</si>
  <si>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</si>
  <si>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</si>
  <si>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</si>
  <si>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</si>
  <si>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</si>
  <si>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</si>
  <si>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</si>
  <si>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</si>
  <si>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</si>
  <si>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</si>
  <si>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</si>
  <si>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</si>
  <si>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</si>
  <si>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</si>
  <si>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</si>
  <si>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</si>
  <si>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</si>
  <si>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</si>
  <si>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</si>
  <si>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</si>
  <si>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</si>
  <si>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</si>
  <si>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</si>
  <si>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</si>
  <si>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</si>
  <si>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</si>
  <si>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</si>
  <si>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</si>
  <si>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</si>
  <si>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</si>
  <si>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</si>
  <si>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</si>
  <si>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</si>
  <si>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</si>
  <si>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</si>
  <si>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</si>
  <si>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</si>
  <si>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</si>
  <si>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</si>
  <si>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</si>
  <si>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</si>
  <si>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</si>
  <si>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</si>
  <si>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</si>
  <si>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</si>
  <si>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</si>
  <si>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</si>
  <si>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</si>
  <si>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</si>
  <si>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</si>
  <si>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</si>
  <si>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</si>
  <si>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</si>
  <si>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</si>
  <si>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</si>
  <si>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</si>
  <si>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</si>
  <si>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</si>
  <si>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</si>
  <si>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</si>
  <si>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</si>
  <si>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</si>
  <si>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</si>
  <si>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</si>
  <si>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</si>
  <si>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</si>
  <si>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</si>
  <si>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</si>
  <si>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</si>
  <si>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</si>
  <si>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</si>
  <si>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</si>
  <si>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</si>
  <si>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</si>
  <si>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</si>
  <si>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</si>
  <si>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</si>
  <si>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</si>
  <si>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</si>
  <si>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</si>
  <si>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</si>
  <si>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</si>
  <si>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</si>
  <si>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</si>
  <si>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</si>
  <si>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</si>
  <si>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</si>
  <si>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</si>
  <si>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</si>
  <si>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</si>
  <si>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</si>
  <si>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</si>
  <si>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</si>
  <si>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</si>
  <si>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</si>
  <si>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</si>
  <si>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</si>
  <si>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</si>
  <si>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</si>
  <si>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</si>
  <si>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</si>
  <si>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</si>
  <si>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</si>
  <si>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</si>
  <si>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</si>
  <si>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</si>
  <si>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</si>
  <si>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</si>
  <si>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</si>
  <si>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</si>
  <si>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</si>
  <si>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</si>
  <si>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</si>
  <si>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</si>
  <si>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</si>
  <si>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</si>
  <si>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</si>
  <si>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</si>
  <si>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</si>
  <si>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</si>
  <si>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</si>
  <si>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</si>
  <si>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</si>
  <si>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</si>
  <si>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</si>
  <si>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</si>
  <si>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</si>
  <si>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</si>
  <si>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</si>
  <si>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</si>
  <si>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</si>
  <si>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</si>
  <si>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</si>
  <si>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</si>
  <si>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</si>
  <si>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</si>
  <si>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</si>
  <si>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</si>
  <si>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</si>
  <si>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</si>
  <si>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</si>
  <si>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</si>
  <si>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</si>
  <si>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</si>
  <si>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</si>
  <si>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</si>
  <si>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</si>
  <si>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</si>
  <si>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</si>
  <si>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</si>
  <si>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</si>
  <si>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</si>
  <si>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</si>
  <si>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</si>
  <si>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</si>
  <si>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</si>
  <si>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</si>
  <si>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</si>
  <si>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</si>
  <si>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</si>
  <si>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</si>
  <si>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</si>
  <si>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</si>
  <si>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</si>
  <si>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</si>
  <si>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</si>
  <si>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</si>
  <si>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</si>
  <si>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</si>
  <si>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</si>
  <si>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</si>
  <si>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</si>
  <si>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</si>
  <si>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</si>
  <si>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</si>
  <si>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</si>
  <si>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</si>
  <si>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</si>
  <si>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</si>
  <si>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</si>
  <si>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</si>
  <si>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</si>
  <si>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</si>
  <si>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</si>
  <si>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</si>
  <si>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</si>
  <si>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</si>
  <si>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</si>
  <si>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</si>
  <si>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</si>
  <si>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</si>
  <si>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</si>
  <si>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</si>
  <si>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</si>
  <si>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</si>
  <si>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</si>
  <si>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</si>
  <si>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</si>
  <si>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</si>
  <si>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</si>
  <si>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</si>
  <si>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</si>
  <si>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</si>
  <si>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</si>
  <si>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</si>
  <si>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</si>
  <si>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</si>
  <si>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</si>
  <si>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</si>
  <si>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</si>
  <si>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</si>
  <si>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</si>
  <si>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</si>
  <si>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</si>
  <si>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</si>
  <si>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</si>
  <si>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</si>
  <si>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</si>
  <si>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</si>
  <si>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</si>
  <si>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</si>
  <si>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</si>
  <si>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</si>
  <si>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</si>
  <si>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</si>
  <si>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</si>
  <si>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</si>
  <si>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</si>
  <si>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</si>
  <si>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</si>
  <si>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</si>
  <si>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</si>
  <si>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</si>
  <si>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</si>
  <si>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</si>
  <si>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</si>
  <si>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</si>
  <si>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</si>
  <si>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</si>
  <si>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</si>
  <si>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</si>
  <si>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</si>
  <si>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</si>
  <si>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</si>
  <si>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</si>
  <si>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</si>
  <si>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</si>
  <si>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</si>
  <si>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</si>
  <si>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</si>
  <si>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</si>
  <si>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</si>
  <si>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</si>
  <si>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</si>
  <si>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</si>
  <si>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</si>
  <si>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</si>
  <si>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</si>
  <si>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</si>
  <si>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</si>
  <si>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</si>
  <si>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</si>
  <si>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</si>
  <si>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</si>
  <si>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</si>
  <si>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</si>
  <si>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</si>
  <si>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</si>
  <si>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</si>
  <si>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</si>
  <si>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</si>
  <si>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</si>
  <si>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</si>
  <si>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</si>
  <si>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</si>
  <si>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</si>
  <si>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</si>
  <si>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</si>
  <si>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</si>
  <si>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</si>
  <si>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</si>
  <si>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</si>
  <si>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</si>
  <si>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</si>
  <si>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</si>
  <si>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</si>
  <si>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</si>
  <si>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</si>
  <si>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</si>
  <si>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</si>
  <si>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</si>
  <si>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</si>
  <si>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</si>
  <si>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</si>
  <si>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</si>
  <si>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</si>
  <si>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</si>
  <si>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</si>
  <si>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</si>
  <si>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</si>
  <si>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</si>
  <si>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</si>
  <si>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</si>
  <si>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</si>
  <si>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</si>
  <si>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</si>
  <si>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</si>
  <si>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</si>
  <si>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</si>
  <si>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</si>
  <si>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</si>
  <si>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</si>
  <si>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</si>
  <si>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</si>
  <si>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</si>
  <si>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</si>
  <si>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</si>
  <si>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</si>
  <si>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</si>
  <si>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</si>
  <si>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</si>
  <si>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</si>
  <si>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</si>
  <si>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</si>
  <si>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</si>
  <si>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</si>
  <si>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</si>
  <si>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</si>
  <si>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</si>
  <si>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</si>
  <si>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</si>
  <si>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</si>
  <si>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</si>
  <si>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</si>
  <si>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</si>
  <si>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</si>
  <si>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</si>
  <si>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</si>
  <si>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</si>
  <si>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</si>
  <si>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</si>
  <si>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</si>
  <si>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</si>
  <si>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</si>
  <si>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</si>
  <si>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</si>
  <si>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</si>
  <si>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</si>
  <si>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</si>
  <si>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</si>
  <si>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</si>
  <si>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</si>
  <si>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</si>
  <si>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</si>
  <si>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</si>
  <si>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</si>
  <si>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</si>
  <si>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</si>
  <si>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</si>
  <si>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</si>
  <si>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</si>
  <si>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</si>
  <si>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</si>
  <si>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</si>
  <si>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</si>
  <si>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</si>
  <si>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</si>
  <si>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</si>
  <si>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</si>
  <si>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</si>
  <si>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</si>
  <si>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</si>
  <si>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</si>
  <si>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</si>
  <si>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</si>
  <si>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</si>
  <si>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</si>
  <si>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</si>
  <si>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</si>
  <si>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</si>
  <si>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</si>
  <si>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</si>
  <si>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</si>
  <si>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</si>
  <si>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</si>
  <si>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</si>
  <si>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</si>
  <si>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</si>
  <si>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</si>
  <si>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</si>
  <si>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</si>
  <si>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</si>
  <si>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</si>
  <si>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</si>
  <si>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</si>
  <si>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</si>
  <si>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</si>
  <si>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</si>
  <si>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</si>
  <si>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</si>
  <si>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</si>
  <si>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</si>
  <si>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</si>
  <si>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</si>
  <si>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</si>
  <si>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</si>
  <si>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</si>
  <si>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</si>
  <si>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</si>
  <si>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</si>
  <si>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</si>
  <si>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</si>
  <si>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</si>
  <si>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</si>
  <si>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</si>
  <si>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</si>
  <si>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</si>
  <si>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</si>
  <si>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</si>
  <si>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</si>
  <si>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</si>
  <si>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</si>
  <si>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</si>
  <si>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</si>
  <si>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</si>
  <si>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</si>
  <si>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</si>
  <si>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</si>
  <si>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</si>
  <si>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</si>
  <si>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</si>
  <si>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</si>
  <si>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</si>
  <si>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</si>
  <si>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</si>
  <si>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</si>
  <si>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</si>
  <si>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</si>
  <si>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</si>
  <si>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</si>
  <si>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</si>
  <si>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</si>
  <si>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</si>
  <si>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</si>
  <si>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</si>
  <si>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</si>
  <si>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</si>
  <si>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</si>
  <si>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</si>
  <si>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</si>
  <si>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</si>
  <si>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</si>
  <si>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</si>
  <si>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</si>
  <si>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</si>
  <si>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</si>
  <si>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</si>
  <si>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</si>
  <si>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</si>
  <si>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</si>
  <si>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</si>
  <si>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</si>
  <si>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</si>
  <si>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</si>
  <si>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</si>
  <si>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</si>
  <si>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</si>
  <si>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</si>
  <si>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</si>
  <si>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</si>
  <si>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</si>
  <si>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</si>
  <si>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</si>
  <si>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</si>
  <si>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</si>
  <si>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</si>
  <si>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</si>
  <si>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</si>
  <si>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</si>
  <si>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</si>
  <si>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</si>
  <si>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</si>
  <si>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</si>
  <si>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</si>
  <si>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</si>
  <si>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</si>
  <si>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</si>
  <si>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</si>
  <si>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</si>
  <si>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</si>
  <si>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</si>
  <si>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</si>
  <si>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</si>
  <si>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</si>
  <si>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</si>
  <si>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</si>
  <si>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</si>
  <si>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</si>
  <si>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</si>
  <si>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</si>
  <si>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</si>
  <si>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</si>
  <si>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</si>
  <si>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</si>
  <si>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</si>
  <si>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</si>
  <si>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</si>
  <si>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</si>
  <si>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</si>
  <si>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</si>
  <si>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</si>
  <si>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</si>
  <si>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</si>
  <si>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</si>
  <si>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</si>
  <si>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</si>
  <si>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</si>
  <si>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</si>
  <si>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</si>
  <si>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</si>
  <si>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</si>
  <si>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</si>
  <si>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</si>
  <si>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</si>
  <si>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</si>
  <si>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</si>
  <si>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</si>
  <si>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</si>
  <si>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</si>
  <si>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</si>
  <si>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</si>
  <si>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</si>
  <si>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</si>
  <si>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</si>
  <si>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</si>
  <si>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</si>
  <si>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</si>
  <si>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</si>
  <si>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</si>
  <si>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</si>
  <si>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</si>
  <si>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</si>
  <si>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</si>
  <si>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</si>
  <si>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</si>
  <si>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</si>
  <si>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</si>
  <si>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</si>
  <si>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</si>
  <si>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</si>
  <si>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</si>
  <si>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</si>
  <si>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</si>
  <si>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</si>
  <si>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</si>
  <si>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</si>
  <si>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</si>
  <si>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</si>
  <si>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</si>
  <si>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</si>
  <si>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</si>
  <si>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</si>
  <si>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</si>
  <si>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</si>
  <si>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</si>
  <si>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</si>
  <si>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</si>
  <si>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</si>
  <si>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</si>
  <si>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</si>
  <si>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</si>
  <si>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</si>
  <si>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</si>
  <si>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</si>
  <si>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</si>
  <si>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</si>
  <si>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</si>
  <si>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</si>
  <si>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</si>
  <si>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</si>
  <si>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</si>
  <si>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</si>
  <si>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</si>
  <si>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</si>
  <si>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</si>
  <si>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</si>
  <si>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</si>
  <si>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</si>
  <si>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</si>
  <si>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</si>
  <si>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</si>
  <si>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</si>
  <si>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</si>
  <si>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</si>
  <si>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</si>
  <si>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</si>
  <si>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</si>
  <si>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</si>
  <si>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</si>
  <si>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</si>
  <si>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</si>
  <si>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</si>
  <si>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</si>
  <si>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</si>
  <si>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</si>
  <si>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</si>
  <si>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</si>
  <si>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</si>
  <si>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</si>
  <si>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</si>
  <si>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</si>
  <si>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</si>
  <si>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</si>
  <si>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</si>
  <si>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</si>
  <si>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</si>
  <si>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</si>
  <si>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</si>
  <si>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</si>
  <si>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</si>
  <si>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</si>
  <si>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</si>
  <si>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</si>
  <si>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</si>
  <si>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</si>
  <si>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</si>
  <si>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</si>
  <si>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</si>
  <si>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</si>
  <si>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</si>
  <si>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</si>
  <si>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</si>
  <si>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</si>
  <si>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</si>
  <si>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</si>
  <si>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</si>
  <si>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</si>
  <si>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</si>
  <si>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</si>
  <si>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</si>
  <si>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</si>
  <si>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</si>
  <si>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</si>
  <si>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</si>
  <si>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</si>
  <si>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</si>
  <si>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</si>
  <si>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</si>
  <si>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</si>
  <si>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</si>
  <si>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</si>
  <si>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</si>
  <si>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</si>
  <si>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</si>
  <si>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</si>
  <si>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</si>
  <si>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</si>
  <si>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</si>
  <si>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</si>
  <si>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</si>
  <si>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</si>
  <si>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</si>
  <si>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</si>
  <si>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</si>
  <si>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</si>
  <si>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</si>
  <si>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</si>
  <si>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</si>
  <si>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</si>
  <si>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</si>
  <si>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</si>
  <si>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</si>
  <si>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</si>
  <si>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</si>
  <si>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</si>
  <si>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</si>
  <si>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</si>
  <si>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</si>
  <si>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</si>
  <si>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</si>
  <si>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</si>
  <si>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</si>
  <si>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</si>
  <si>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</si>
  <si>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</si>
  <si>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</si>
  <si>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</si>
  <si>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</si>
  <si>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</si>
  <si>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</si>
  <si>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</si>
  <si>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</si>
  <si>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</si>
  <si>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</si>
  <si>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</si>
  <si>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</si>
  <si>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</si>
  <si>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</si>
  <si>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</si>
  <si>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</si>
  <si>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</si>
  <si>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</si>
  <si>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</si>
  <si>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</si>
  <si>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</si>
  <si>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</si>
  <si>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</si>
  <si>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</si>
  <si>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</si>
  <si>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</si>
  <si>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</si>
  <si>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</si>
  <si>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</si>
  <si>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</si>
  <si>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</si>
  <si>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</si>
  <si>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</si>
  <si>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</si>
  <si>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</si>
  <si>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</si>
  <si>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</si>
  <si>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</si>
  <si>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</si>
  <si>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</si>
  <si>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</si>
  <si>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</si>
  <si>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</si>
  <si>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</si>
  <si>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</si>
  <si>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</si>
  <si>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</si>
  <si>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</si>
  <si>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</si>
  <si>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</si>
  <si>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</si>
  <si>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</si>
  <si>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</si>
  <si>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</si>
  <si>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</si>
  <si>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</si>
  <si>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</si>
  <si>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</si>
  <si>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</si>
  <si>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</si>
  <si>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</si>
  <si>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</si>
  <si>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</si>
  <si>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</si>
  <si>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</si>
  <si>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</si>
  <si>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</si>
  <si>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</si>
  <si>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</si>
  <si>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</si>
  <si>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</si>
  <si>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</si>
  <si>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</si>
  <si>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</si>
  <si>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</si>
  <si>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</si>
  <si>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</si>
  <si>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</si>
  <si>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</si>
  <si>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</si>
  <si>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</si>
  <si>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</si>
  <si>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</si>
  <si>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</si>
  <si>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</si>
  <si>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</si>
  <si>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</si>
  <si>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</si>
  <si>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</si>
  <si>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</si>
  <si>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</si>
  <si>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</si>
  <si>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</si>
  <si>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</si>
  <si>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</si>
  <si>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</si>
  <si>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</si>
  <si>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</si>
  <si>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</si>
  <si>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</si>
  <si>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</si>
  <si>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</si>
  <si>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</si>
  <si>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</si>
  <si>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</si>
  <si>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</si>
  <si>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</si>
  <si>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</si>
  <si>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</si>
  <si>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</si>
  <si>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</si>
  <si>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</si>
  <si>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</si>
  <si>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</si>
  <si>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</si>
  <si>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</si>
  <si>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</si>
  <si>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</si>
  <si>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</si>
  <si>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</si>
  <si>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</si>
  <si>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</si>
  <si>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</si>
  <si>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</si>
  <si>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</si>
  <si>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</si>
  <si>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</si>
  <si>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</si>
  <si>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</si>
  <si>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</si>
  <si>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</si>
  <si>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</si>
  <si>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</si>
  <si>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</si>
  <si>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</si>
  <si>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</si>
  <si>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</si>
  <si>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</si>
  <si>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</si>
  <si>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</si>
  <si>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</si>
  <si>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</si>
  <si>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</si>
  <si>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</si>
  <si>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</si>
  <si>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</si>
  <si>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</si>
  <si>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</si>
  <si>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</si>
  <si>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</si>
  <si>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</si>
  <si>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</si>
  <si>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</si>
  <si>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</si>
  <si>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</si>
  <si>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</si>
  <si>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</si>
  <si>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</si>
  <si>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</si>
  <si>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</si>
  <si>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</si>
  <si>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</si>
  <si>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</si>
  <si>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</si>
  <si>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</si>
  <si>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</si>
  <si>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</si>
  <si>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</si>
  <si>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</si>
  <si>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</si>
  <si>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</si>
  <si>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</si>
  <si>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</si>
  <si>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</si>
  <si>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</si>
  <si>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</si>
  <si>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</si>
  <si>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</si>
  <si>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</si>
  <si>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</si>
  <si>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</si>
  <si>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</si>
  <si>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</si>
  <si>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</si>
  <si>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</si>
  <si>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</si>
  <si>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</si>
  <si>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</si>
  <si>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</si>
  <si>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</si>
  <si>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</si>
  <si>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</si>
  <si>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</si>
  <si>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</si>
  <si>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</si>
  <si>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</si>
  <si>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</si>
  <si>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</si>
  <si>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</si>
  <si>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</si>
  <si>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</si>
  <si>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</si>
  <si>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</si>
  <si>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</si>
  <si>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</si>
  <si>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</si>
  <si>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</si>
  <si>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</si>
  <si>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</si>
  <si>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</si>
  <si>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</si>
  <si>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</si>
  <si>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</si>
  <si>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</si>
  <si>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</si>
  <si>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</si>
  <si>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</si>
  <si>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</si>
  <si>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</si>
  <si>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</si>
  <si>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</si>
  <si>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</si>
  <si>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</si>
  <si>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</si>
  <si>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</si>
  <si>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</si>
  <si>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</si>
  <si>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</si>
  <si>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</si>
  <si>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</si>
  <si>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</si>
  <si>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</si>
  <si>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</si>
  <si>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</si>
  <si>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</si>
  <si>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</si>
  <si>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</si>
  <si>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</si>
  <si>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</si>
  <si>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</si>
  <si>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</si>
  <si>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</si>
  <si>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</si>
  <si>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</si>
  <si>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</si>
  <si>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</si>
  <si>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</si>
  <si>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</si>
  <si>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</si>
  <si>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</si>
  <si>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</si>
  <si>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</si>
  <si>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</si>
  <si>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</si>
  <si>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</si>
  <si>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</si>
  <si>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</si>
  <si>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</si>
  <si>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</si>
  <si>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</si>
  <si>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</si>
  <si>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</si>
  <si>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</si>
  <si>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</si>
  <si>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</si>
  <si>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</si>
  <si>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</si>
  <si>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</si>
  <si>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</si>
  <si>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</si>
  <si>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</si>
  <si>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</si>
  <si>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</si>
  <si>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</si>
  <si>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</si>
  <si>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</si>
  <si>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</si>
  <si>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</si>
  <si>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</si>
  <si>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</si>
  <si>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</si>
  <si>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</si>
  <si>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</si>
  <si>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</si>
  <si>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</si>
  <si>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</si>
  <si>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</si>
  <si>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</si>
  <si>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</si>
  <si>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</si>
  <si>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</si>
  <si>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</si>
  <si>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</si>
  <si>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</si>
  <si>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</si>
  <si>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</si>
  <si>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</si>
  <si>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</si>
  <si>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</si>
  <si>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</si>
  <si>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</si>
  <si>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</si>
  <si>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</si>
  <si>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</si>
  <si>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</si>
  <si>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</si>
  <si>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</si>
  <si>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</si>
  <si>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</si>
  <si>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</si>
  <si>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</si>
  <si>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</si>
  <si>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</si>
  <si>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</si>
  <si>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</si>
  <si>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</si>
  <si>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</si>
  <si>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</si>
  <si>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</si>
  <si>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</si>
  <si>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</si>
  <si>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</si>
  <si>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</si>
  <si>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</si>
  <si>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</si>
  <si>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</si>
  <si>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</si>
  <si>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</si>
  <si>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</si>
  <si>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</si>
  <si>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</si>
  <si>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</si>
  <si>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</si>
  <si>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</si>
  <si>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</si>
  <si>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</si>
  <si>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</si>
  <si>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</si>
  <si>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</si>
  <si>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</si>
  <si>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</si>
  <si>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</si>
  <si>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</si>
  <si>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</si>
  <si>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</si>
  <si>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</si>
  <si>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</si>
  <si>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</si>
  <si>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</si>
  <si>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</si>
  <si>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</si>
  <si>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</si>
  <si>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</si>
  <si>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</si>
  <si>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</si>
  <si>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</si>
  <si>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</si>
  <si>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</si>
  <si>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</si>
  <si>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</si>
  <si>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</si>
  <si>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</si>
  <si>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</si>
  <si>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</si>
  <si>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</si>
  <si>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</si>
  <si>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</si>
  <si>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</si>
  <si>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</si>
  <si>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</si>
  <si>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</si>
  <si>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</si>
  <si>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</si>
  <si>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</si>
  <si>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</si>
  <si>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</si>
  <si>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</si>
  <si>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</si>
  <si>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</si>
  <si>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</si>
  <si>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</si>
  <si>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</si>
  <si>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</si>
  <si>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</si>
  <si>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</si>
  <si>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</si>
  <si>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</si>
  <si>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</si>
  <si>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</si>
  <si>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</si>
  <si>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</si>
  <si>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</si>
  <si>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</si>
  <si>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</si>
  <si>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</si>
  <si>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</si>
  <si>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</si>
  <si>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</si>
  <si>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</si>
  <si>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</si>
  <si>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</si>
  <si>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</si>
  <si>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</si>
  <si>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</si>
  <si>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</si>
  <si>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</si>
  <si>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</si>
  <si>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</si>
  <si>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</si>
  <si>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</si>
  <si>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</si>
  <si>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</si>
  <si>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</si>
  <si>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</si>
  <si>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</si>
  <si>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</si>
  <si>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</si>
  <si>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</si>
  <si>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</si>
  <si>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</si>
  <si>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</si>
  <si>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</si>
  <si>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</si>
  <si>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</si>
  <si>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</si>
  <si>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</si>
  <si>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</si>
  <si>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</si>
  <si>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</si>
  <si>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</si>
  <si>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</si>
  <si>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</si>
  <si>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</si>
  <si>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</si>
  <si>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</si>
  <si>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</si>
  <si>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</si>
  <si>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</si>
  <si>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</si>
  <si>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</si>
  <si>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</si>
  <si>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</si>
  <si>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</si>
  <si>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</si>
  <si>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</si>
  <si>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</si>
  <si>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</si>
  <si>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</si>
  <si>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</si>
  <si>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</si>
  <si>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</si>
  <si>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</si>
  <si>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</si>
  <si>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</si>
  <si>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</si>
  <si>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</si>
  <si>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</si>
  <si>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</si>
  <si>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</si>
  <si>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</si>
  <si>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</si>
  <si>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</si>
  <si>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</si>
  <si>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</si>
  <si>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</si>
  <si>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</si>
  <si>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</si>
  <si>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</si>
  <si>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</si>
  <si>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</si>
  <si>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</si>
  <si>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</si>
  <si>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</si>
  <si>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</si>
  <si>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</si>
  <si>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</si>
  <si>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</si>
  <si>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</si>
  <si>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</si>
  <si>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</si>
  <si>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</si>
  <si>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</si>
  <si>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</si>
  <si>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</si>
  <si>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</si>
  <si>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</si>
  <si>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</si>
  <si>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</si>
  <si>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</si>
  <si>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</si>
  <si>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</si>
  <si>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</si>
  <si>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</si>
  <si>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</si>
  <si>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</si>
  <si>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</si>
  <si>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</si>
  <si>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</si>
  <si>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</si>
  <si>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</si>
  <si>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</si>
  <si>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</si>
  <si>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</si>
  <si>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</si>
  <si>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</si>
  <si>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</si>
  <si>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</si>
  <si>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</si>
  <si>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</si>
  <si>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</si>
  <si>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</si>
  <si>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</si>
  <si>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</si>
  <si>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</si>
  <si>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</si>
  <si>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</si>
  <si>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</si>
  <si>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</si>
  <si>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</si>
  <si>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</si>
  <si>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</si>
  <si>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</si>
  <si>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</si>
  <si>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</si>
  <si>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</si>
  <si>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</si>
  <si>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</si>
  <si>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</si>
  <si>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</si>
  <si>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</si>
  <si>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</si>
  <si>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</si>
  <si>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</si>
  <si>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</si>
  <si>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</si>
  <si>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</si>
  <si>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</si>
  <si>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</si>
  <si>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</si>
  <si>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</si>
  <si>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</si>
  <si>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</si>
  <si>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</si>
  <si>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</si>
  <si>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</si>
  <si>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</si>
  <si>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</si>
  <si>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</si>
  <si>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</si>
  <si>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</si>
  <si>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</si>
  <si>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</si>
  <si>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</si>
  <si>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</si>
  <si>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</si>
  <si>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</si>
  <si>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</si>
  <si>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</si>
  <si>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</si>
  <si>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</si>
  <si>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</si>
  <si>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</si>
  <si>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</si>
  <si>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</si>
  <si>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</si>
  <si>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</si>
  <si>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</si>
  <si>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</si>
  <si>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</si>
  <si>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</si>
  <si>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</si>
  <si>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</si>
  <si>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</si>
  <si>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</si>
  <si>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</si>
  <si>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</si>
  <si>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</si>
  <si>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</si>
  <si>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</si>
  <si>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</si>
  <si>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</si>
  <si>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</si>
  <si>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</si>
  <si>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</si>
  <si>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</si>
  <si>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</si>
  <si>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</si>
  <si>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</si>
  <si>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</si>
  <si>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</si>
  <si>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</si>
  <si>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</si>
  <si>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</si>
  <si>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</si>
  <si>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</si>
  <si>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</si>
  <si>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</si>
  <si>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</si>
  <si>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</si>
  <si>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</si>
  <si>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</si>
  <si>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</si>
  <si>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</si>
  <si>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</si>
  <si>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</si>
  <si>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</si>
  <si>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</si>
  <si>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</si>
  <si>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</si>
  <si>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</si>
  <si>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</si>
  <si>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</si>
  <si>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</si>
  <si>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</si>
  <si>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</si>
  <si>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</si>
  <si>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</si>
  <si>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</si>
  <si>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</si>
  <si>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</si>
  <si>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</si>
  <si>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</si>
  <si>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</si>
  <si>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</si>
  <si>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</si>
  <si>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</si>
  <si>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</si>
  <si>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</si>
  <si>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</si>
  <si>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</si>
  <si>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</si>
  <si>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</si>
  <si>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</si>
  <si>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</si>
  <si>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</si>
  <si>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</si>
  <si>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</si>
  <si>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</si>
  <si>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</si>
  <si>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</si>
  <si>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</si>
  <si>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</si>
  <si>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</si>
  <si>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</si>
  <si>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</si>
  <si>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</si>
  <si>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</si>
  <si>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</si>
  <si>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</si>
  <si>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</si>
  <si>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</si>
  <si>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</si>
  <si>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</si>
  <si>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</si>
  <si>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</si>
  <si>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</si>
  <si>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</si>
  <si>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</si>
  <si>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</si>
  <si>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</si>
  <si>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</si>
  <si>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</si>
  <si>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</si>
  <si>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</si>
  <si>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</si>
  <si>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</si>
  <si>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</si>
  <si>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</si>
  <si>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</si>
  <si>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</si>
  <si>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</si>
  <si>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</si>
  <si>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</si>
  <si>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</si>
  <si>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</si>
  <si>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</si>
  <si>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</si>
  <si>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</si>
  <si>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</si>
  <si>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</si>
  <si>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</si>
  <si>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</si>
  <si>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</si>
  <si>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</si>
  <si>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</si>
  <si>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</si>
  <si>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</si>
  <si>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</si>
  <si>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</si>
  <si>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</si>
  <si>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</si>
  <si>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</si>
  <si>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</si>
  <si>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</si>
  <si>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</si>
  <si>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</si>
  <si>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</si>
  <si>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</si>
  <si>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</si>
  <si>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</si>
  <si>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</si>
  <si>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</si>
  <si>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</si>
  <si>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</si>
  <si>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</si>
  <si>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</si>
  <si>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</si>
  <si>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</si>
  <si>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</si>
  <si>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</si>
  <si>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</si>
  <si>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</si>
  <si>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</si>
  <si>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</si>
  <si>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</si>
  <si>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</si>
  <si>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</si>
  <si>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</si>
  <si>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</si>
  <si>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</si>
  <si>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</si>
  <si>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</si>
  <si>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</si>
  <si>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</si>
  <si>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</si>
  <si>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</si>
  <si>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</si>
  <si>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</si>
  <si>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</si>
  <si>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</si>
  <si>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</si>
  <si>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</si>
  <si>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</si>
  <si>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</si>
  <si>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</si>
  <si>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</si>
  <si>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</si>
  <si>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</si>
  <si>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</si>
  <si>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</si>
  <si>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</si>
  <si>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</si>
  <si>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</si>
  <si>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</si>
  <si>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</si>
  <si>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</si>
  <si>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</si>
  <si>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</si>
  <si>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</si>
  <si>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</si>
  <si>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</si>
  <si>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</si>
  <si>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</si>
  <si>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</si>
  <si>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</si>
  <si>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</si>
  <si>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</si>
  <si>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</si>
  <si>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</si>
  <si>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</si>
  <si>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</si>
  <si>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</si>
  <si>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</si>
  <si>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</si>
  <si>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</si>
  <si>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</si>
  <si>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</si>
  <si>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</si>
  <si>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</si>
  <si>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</si>
  <si>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</si>
  <si>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</si>
  <si>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</si>
  <si>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</si>
  <si>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</si>
  <si>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</si>
  <si>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</si>
  <si>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</si>
  <si>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</si>
  <si>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</si>
  <si>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</si>
  <si>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</si>
  <si>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</si>
  <si>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</si>
  <si>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</si>
  <si>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</si>
  <si>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</si>
  <si>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</si>
  <si>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</si>
  <si>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</si>
  <si>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</si>
  <si>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</si>
  <si>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</si>
  <si>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</si>
  <si>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</si>
  <si>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</si>
  <si>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</si>
  <si>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</si>
  <si>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</si>
  <si>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</si>
  <si>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</si>
  <si>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</si>
  <si>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</si>
  <si>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</si>
  <si>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</si>
  <si>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</si>
  <si>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</si>
  <si>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</si>
  <si>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</si>
  <si>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</si>
  <si>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</si>
  <si>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</si>
  <si>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</si>
  <si>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</si>
  <si>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</si>
  <si>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</si>
  <si>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</si>
  <si>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</si>
  <si>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</si>
  <si>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</si>
  <si>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</si>
  <si>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</si>
  <si>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</si>
  <si>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</si>
  <si>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</si>
  <si>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</si>
  <si>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</si>
  <si>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</si>
  <si>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</si>
  <si>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</si>
  <si>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</si>
  <si>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</si>
  <si>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</si>
  <si>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</si>
  <si>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</si>
  <si>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</si>
  <si>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</si>
  <si>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</si>
  <si>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</si>
  <si>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</si>
  <si>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</si>
  <si>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</si>
  <si>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</si>
  <si>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</si>
  <si>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</si>
  <si>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</si>
  <si>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</si>
  <si>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</si>
  <si>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</si>
  <si>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</si>
  <si>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</si>
  <si>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</si>
  <si>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</si>
  <si>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</si>
  <si>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</si>
  <si>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</si>
  <si>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</si>
  <si>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</si>
  <si>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</si>
  <si>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</si>
  <si>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</si>
  <si>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</si>
  <si>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</si>
  <si>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</si>
  <si>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</si>
  <si>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</si>
  <si>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</si>
  <si>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</si>
  <si>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</si>
  <si>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</si>
  <si>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</si>
  <si>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</si>
  <si>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</si>
  <si>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</si>
  <si>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</si>
  <si>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</si>
  <si>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</si>
  <si>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</si>
  <si>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</si>
  <si>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</si>
  <si>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</si>
  <si>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</si>
  <si>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</si>
  <si>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</si>
  <si>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</si>
  <si>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</si>
  <si>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</si>
  <si>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</si>
  <si>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</si>
  <si>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</si>
  <si>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</si>
  <si>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</si>
  <si>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</si>
  <si>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</si>
  <si>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</si>
  <si>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</si>
  <si>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</si>
  <si>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</si>
  <si>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</si>
  <si>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</si>
  <si>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</si>
  <si>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</si>
  <si>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</si>
  <si>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</si>
  <si>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</si>
  <si>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</si>
  <si>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</si>
  <si>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</si>
  <si>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</si>
  <si>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</si>
  <si>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</si>
  <si>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</si>
  <si>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</si>
  <si>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</si>
  <si>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</si>
  <si>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</si>
  <si>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</si>
  <si>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</si>
  <si>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</si>
  <si>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</si>
  <si>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</si>
  <si>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</si>
  <si>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</si>
  <si>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</si>
  <si>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</si>
  <si>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</si>
  <si>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</si>
  <si>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</si>
  <si>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</si>
  <si>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</si>
  <si>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</si>
  <si>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</si>
  <si>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</si>
  <si>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</si>
  <si>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</si>
  <si>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</si>
  <si>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</si>
  <si>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</si>
  <si>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</si>
  <si>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</si>
  <si>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</si>
  <si>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</si>
  <si>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</si>
  <si>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</si>
  <si>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</si>
  <si>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</si>
  <si>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</si>
  <si>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</si>
  <si>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</si>
  <si>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</si>
  <si>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</si>
  <si>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</si>
  <si>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</si>
  <si>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</si>
  <si>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</si>
  <si>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</si>
  <si>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</si>
  <si>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</si>
  <si>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</si>
  <si>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</si>
  <si>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</si>
  <si>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</si>
  <si>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</si>
  <si>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</si>
  <si>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</si>
  <si>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</si>
  <si>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</si>
  <si>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</si>
  <si>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</si>
  <si>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</si>
  <si>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</si>
  <si>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</si>
  <si>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</si>
  <si>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</si>
  <si>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</si>
  <si>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</si>
  <si>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</si>
  <si>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</si>
  <si>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</si>
  <si>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</si>
  <si>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</si>
  <si>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</si>
  <si>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</si>
  <si>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</si>
  <si>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</si>
  <si>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</si>
  <si>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</si>
  <si>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</si>
  <si>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</si>
  <si>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</si>
  <si>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</si>
  <si>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</si>
  <si>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</si>
  <si>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</si>
  <si>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</si>
  <si>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</si>
  <si>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</si>
  <si>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</si>
  <si>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</si>
  <si>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</si>
  <si>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</si>
  <si>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</si>
  <si>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</si>
  <si>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</si>
  <si>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</si>
  <si>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</si>
  <si>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</si>
  <si>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</si>
  <si>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</si>
  <si>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</si>
  <si>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</si>
  <si>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</si>
  <si>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</si>
  <si>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</si>
  <si>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</si>
  <si>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</si>
  <si>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</si>
  <si>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</si>
  <si>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</si>
  <si>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</si>
  <si>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</si>
  <si>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</si>
  <si>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</si>
  <si>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</si>
  <si>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</si>
  <si>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</si>
  <si>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</si>
  <si>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</si>
  <si>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</si>
  <si>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</si>
  <si>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</si>
  <si>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</si>
  <si>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</si>
  <si>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</si>
  <si>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</si>
  <si>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</si>
  <si>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</si>
  <si>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</si>
  <si>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</si>
  <si>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</si>
  <si>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</si>
  <si>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</si>
  <si>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</si>
  <si>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</si>
  <si>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</si>
  <si>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</si>
  <si>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</si>
  <si>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</si>
  <si>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</si>
  <si>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</si>
  <si>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</si>
  <si>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</si>
  <si>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</si>
  <si>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</si>
  <si>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</si>
  <si>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</si>
  <si>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</si>
  <si>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</si>
  <si>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</si>
  <si>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</si>
  <si>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</si>
  <si>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</si>
  <si>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</si>
  <si>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</si>
  <si>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</si>
  <si>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</si>
  <si>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</si>
  <si>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</si>
  <si>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</si>
  <si>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</si>
  <si>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</si>
  <si>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</si>
  <si>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</si>
  <si>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</si>
  <si>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</si>
  <si>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</si>
  <si>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</si>
  <si>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</si>
  <si>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</si>
  <si>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</si>
  <si>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</si>
  <si>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</si>
  <si>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</si>
  <si>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</si>
  <si>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</si>
  <si>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</si>
  <si>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</si>
  <si>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</si>
  <si>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</si>
  <si>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</si>
  <si>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</si>
  <si>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</si>
  <si>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</si>
  <si>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</si>
  <si>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</si>
  <si>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</si>
  <si>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</si>
  <si>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</si>
  <si>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</si>
  <si>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</si>
  <si>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</si>
  <si>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</si>
  <si>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</si>
  <si>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</si>
  <si>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</si>
  <si>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</si>
  <si>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</si>
  <si>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</si>
  <si>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</si>
  <si>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</si>
  <si>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</si>
  <si>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</si>
  <si>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</si>
  <si>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</si>
  <si>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</si>
  <si>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</si>
  <si>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</si>
  <si>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</si>
  <si>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</si>
  <si>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</si>
  <si>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</si>
  <si>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</si>
  <si>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</si>
  <si>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</si>
  <si>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</si>
  <si>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</si>
  <si>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</si>
  <si>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</si>
  <si>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</si>
  <si>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</si>
  <si>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</si>
  <si>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</si>
  <si>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</si>
  <si>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</si>
  <si>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</si>
  <si>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</si>
  <si>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</si>
  <si>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</si>
  <si>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</si>
  <si>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</si>
  <si>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</si>
  <si>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</si>
  <si>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</si>
  <si>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</si>
  <si>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</si>
  <si>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</si>
  <si>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</si>
  <si>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</si>
  <si>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</si>
  <si>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</si>
  <si>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</si>
  <si>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</si>
  <si>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</si>
  <si>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</si>
  <si>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</si>
  <si>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</si>
  <si>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</si>
  <si>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</si>
  <si>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</si>
  <si>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</si>
  <si>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</si>
  <si>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</si>
  <si>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</si>
  <si>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</si>
  <si>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</si>
  <si>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</si>
  <si>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</si>
  <si>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</si>
  <si>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</si>
  <si>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</si>
  <si>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</si>
  <si>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</si>
  <si>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</si>
  <si>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</si>
  <si>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</si>
  <si>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</si>
  <si>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</si>
  <si>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</si>
  <si>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</si>
  <si>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</si>
  <si>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</si>
  <si>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</si>
  <si>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</si>
  <si>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</si>
  <si>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</si>
  <si>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</si>
  <si>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</si>
  <si>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</si>
  <si>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</si>
  <si>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</si>
  <si>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</si>
  <si>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</si>
  <si>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</si>
  <si>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</si>
  <si>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</si>
  <si>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</si>
  <si>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</si>
  <si>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</si>
  <si>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</si>
  <si>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</si>
  <si>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</si>
  <si>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</si>
  <si>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</si>
  <si>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</si>
  <si>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</si>
  <si>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</si>
  <si>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</si>
  <si>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</si>
  <si>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</si>
  <si>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</si>
  <si>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</si>
  <si>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</si>
  <si>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</si>
  <si>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</si>
  <si>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</si>
  <si>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</si>
  <si>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</si>
  <si>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</si>
  <si>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</si>
  <si>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</si>
  <si>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</si>
  <si>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</si>
  <si>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</si>
  <si>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</si>
  <si>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</si>
  <si>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</si>
  <si>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</si>
  <si>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</si>
  <si>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</si>
  <si>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</si>
  <si>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</si>
  <si>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</si>
  <si>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</si>
  <si>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</si>
  <si>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</si>
  <si>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</si>
  <si>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</si>
  <si>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</si>
  <si>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</si>
  <si>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</si>
  <si>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</si>
  <si>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</si>
  <si>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</si>
  <si>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</si>
  <si>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</si>
  <si>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</si>
  <si>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</si>
  <si>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</si>
  <si>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</si>
  <si>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</si>
  <si>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</si>
  <si>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</si>
  <si>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</si>
  <si>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</si>
  <si>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</si>
  <si>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</si>
  <si>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</si>
  <si>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</si>
  <si>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</si>
  <si>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</si>
  <si>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</si>
  <si>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</si>
  <si>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</si>
  <si>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</si>
  <si>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</si>
  <si>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</si>
  <si>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</si>
  <si>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</si>
  <si>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</si>
  <si>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</si>
  <si>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</si>
  <si>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</si>
  <si>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</si>
  <si>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</si>
  <si>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</si>
  <si>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</si>
  <si>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</si>
  <si>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</si>
  <si>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</si>
  <si>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</si>
  <si>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</si>
  <si>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</si>
  <si>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</si>
  <si>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</si>
  <si>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</si>
  <si>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</si>
  <si>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</si>
  <si>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</si>
  <si>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</si>
  <si>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</si>
  <si>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</si>
  <si>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</si>
  <si>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</si>
  <si>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</si>
  <si>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</si>
  <si>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</si>
  <si>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</si>
  <si>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</si>
  <si>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</si>
  <si>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</si>
  <si>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</si>
  <si>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</si>
  <si>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</si>
  <si>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</si>
  <si>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</si>
  <si>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</si>
  <si>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</si>
  <si>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</si>
  <si>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</si>
  <si>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</si>
  <si>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</si>
  <si>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</si>
  <si>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</si>
  <si>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</si>
  <si>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</si>
  <si>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</si>
  <si>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</si>
  <si>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</si>
  <si>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</si>
  <si>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</si>
  <si>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</si>
  <si>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</si>
  <si>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</si>
  <si>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</si>
  <si>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</si>
  <si>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</si>
  <si>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</si>
  <si>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</si>
  <si>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</si>
  <si>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</si>
  <si>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</si>
  <si>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</si>
  <si>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</si>
  <si>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</si>
  <si>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</si>
  <si>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</si>
  <si>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</si>
  <si>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</si>
  <si>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</si>
  <si>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</si>
  <si>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</si>
  <si>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</si>
  <si>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</si>
  <si>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</si>
  <si>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</si>
  <si>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</si>
  <si>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</si>
  <si>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</si>
  <si>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</si>
  <si>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</si>
  <si>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</si>
  <si>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</si>
  <si>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</si>
  <si>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</si>
  <si>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</si>
  <si>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</si>
  <si>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</si>
  <si>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</si>
  <si>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</si>
  <si>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</si>
  <si>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</si>
  <si>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</si>
  <si>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</si>
  <si>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</si>
  <si>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</si>
  <si>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</si>
  <si>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</si>
  <si>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</si>
  <si>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</si>
  <si>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</si>
  <si>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</si>
  <si>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</si>
  <si>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</si>
  <si>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</si>
  <si>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</si>
  <si>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</si>
  <si>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</si>
  <si>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</si>
  <si>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</si>
  <si>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</si>
  <si>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</si>
  <si>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</si>
  <si>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</si>
  <si>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</si>
  <si>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</si>
  <si>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</si>
  <si>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</si>
  <si>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</si>
  <si>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</si>
  <si>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</si>
  <si>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</si>
  <si>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</si>
  <si>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</si>
  <si>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</si>
  <si>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</si>
  <si>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</si>
  <si>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</si>
  <si>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</si>
  <si>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</si>
  <si>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</si>
  <si>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</si>
  <si>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</si>
  <si>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</si>
  <si>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</si>
  <si>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</si>
  <si>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</si>
  <si>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</si>
  <si>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</si>
  <si>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</si>
  <si>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</si>
  <si>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</si>
  <si>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</si>
  <si>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</si>
  <si>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</si>
  <si>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</si>
  <si>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</si>
  <si>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</si>
  <si>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</si>
  <si>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</si>
  <si>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</si>
  <si>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</si>
  <si>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</si>
  <si>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</si>
  <si>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</si>
  <si>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</si>
  <si>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</si>
  <si>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</si>
  <si>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</si>
  <si>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</si>
  <si>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</si>
  <si>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</si>
  <si>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</si>
  <si>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</si>
  <si>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</si>
  <si>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</si>
  <si>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</si>
  <si>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</si>
  <si>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</si>
  <si>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</si>
  <si>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</si>
  <si>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</si>
  <si>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</si>
  <si>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</si>
  <si>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</si>
  <si>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</si>
  <si>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</si>
  <si>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</si>
  <si>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</si>
  <si>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</si>
  <si>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</si>
  <si>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</si>
  <si>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</si>
  <si>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</si>
  <si>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</si>
  <si>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</si>
  <si>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</si>
  <si>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</si>
  <si>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</si>
  <si>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</si>
  <si>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</si>
  <si>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</si>
  <si>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</si>
  <si>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</si>
  <si>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</si>
  <si>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</si>
  <si>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</si>
  <si>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</si>
  <si>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</si>
  <si>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</si>
  <si>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</si>
  <si>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</si>
  <si>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</si>
  <si>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</si>
  <si>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</si>
  <si>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</si>
  <si>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</si>
  <si>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</si>
  <si>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</si>
  <si>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</si>
  <si>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</si>
  <si>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</si>
  <si>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</si>
  <si>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</si>
  <si>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</si>
  <si>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</si>
  <si>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</si>
  <si>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</si>
  <si>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</si>
  <si>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</si>
  <si>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</si>
  <si>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</si>
  <si>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</si>
  <si>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</si>
  <si>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</si>
  <si>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</si>
  <si>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</si>
  <si>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</si>
  <si>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</si>
  <si>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</si>
  <si>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</si>
  <si>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</si>
  <si>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</si>
  <si>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</si>
  <si>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</si>
  <si>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</si>
  <si>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</si>
  <si>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</si>
  <si>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</si>
  <si>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</si>
  <si>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</si>
  <si>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</si>
  <si>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</si>
  <si>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</si>
  <si>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</si>
  <si>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</si>
  <si>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</si>
  <si>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</si>
  <si>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</si>
  <si>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</si>
  <si>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</si>
  <si>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</si>
  <si>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</si>
  <si>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</si>
  <si>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</si>
  <si>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</si>
  <si>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</si>
  <si>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</si>
  <si>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</si>
  <si>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</si>
  <si>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</si>
  <si>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</si>
  <si>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</si>
  <si>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</si>
  <si>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</si>
  <si>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</si>
  <si>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</si>
  <si>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</si>
  <si>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</si>
  <si>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</si>
  <si>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</si>
  <si>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</si>
  <si>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</si>
  <si>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</si>
  <si>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</si>
  <si>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</si>
  <si>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</si>
  <si>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</si>
  <si>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</si>
  <si>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</si>
  <si>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</si>
  <si>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</si>
  <si>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</si>
  <si>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</si>
  <si>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</si>
  <si>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</si>
  <si>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</si>
  <si>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</si>
  <si>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</si>
  <si>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</si>
  <si>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</si>
  <si>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</si>
  <si>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</si>
  <si>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</si>
  <si>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</si>
  <si>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</si>
  <si>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</si>
  <si>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</si>
  <si>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</si>
  <si>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</si>
  <si>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</si>
  <si>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</si>
  <si>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</si>
  <si>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</si>
  <si>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</si>
  <si>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</si>
  <si>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</si>
  <si>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</si>
  <si>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</si>
  <si>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</si>
  <si>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</si>
  <si>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</si>
  <si>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</si>
  <si>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</si>
  <si>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</si>
  <si>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</si>
  <si>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</si>
  <si>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</si>
  <si>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</si>
  <si>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</si>
  <si>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</si>
  <si>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</si>
  <si>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</si>
  <si>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</si>
  <si>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</si>
  <si>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</si>
  <si>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</si>
  <si>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</si>
  <si>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</si>
  <si>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</si>
  <si>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</si>
  <si>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</si>
  <si>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</si>
  <si>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</si>
  <si>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</si>
  <si>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</si>
  <si>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</si>
  <si>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</si>
  <si>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</si>
  <si>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</si>
  <si>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</si>
  <si>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</si>
  <si>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</si>
  <si>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</si>
  <si>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</si>
  <si>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</si>
  <si>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</si>
  <si>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</si>
  <si>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</si>
  <si>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</si>
  <si>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</si>
  <si>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</si>
  <si>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</si>
  <si>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</si>
  <si>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</si>
  <si>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</si>
  <si>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</si>
  <si>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</si>
  <si>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</si>
  <si>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</si>
  <si>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</si>
  <si>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</si>
  <si>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</si>
  <si>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</si>
  <si>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</si>
  <si>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</si>
  <si>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</si>
  <si>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</si>
  <si>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</si>
  <si>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</si>
  <si>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</si>
  <si>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</si>
  <si>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</si>
  <si>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</si>
  <si>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</si>
  <si>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</si>
  <si>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</si>
  <si>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</si>
  <si>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</si>
  <si>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</si>
  <si>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</si>
  <si>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</si>
  <si>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</si>
  <si>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</si>
  <si>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</si>
  <si>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</si>
  <si>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</si>
  <si>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</si>
  <si>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</si>
  <si>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</si>
  <si>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</si>
  <si>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</si>
  <si>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</si>
  <si>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</si>
  <si>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</si>
  <si>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</si>
  <si>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</si>
  <si>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</si>
  <si>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</si>
  <si>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</si>
  <si>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</si>
  <si>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</si>
  <si>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</si>
  <si>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</si>
  <si>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</si>
  <si>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</si>
  <si>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</si>
  <si>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</si>
  <si>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</si>
  <si>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</si>
  <si>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</si>
  <si>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</si>
  <si>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</si>
  <si>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</si>
  <si>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</si>
  <si>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</si>
  <si>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</si>
  <si>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</si>
  <si>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</si>
  <si>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</si>
  <si>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</si>
  <si>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</si>
  <si>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</si>
  <si>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</si>
  <si>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</si>
  <si>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</si>
  <si>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</si>
  <si>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</si>
  <si>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</si>
  <si>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</si>
  <si>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</si>
  <si>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</si>
  <si>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</si>
  <si>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</si>
  <si>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</si>
  <si>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</si>
  <si>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</si>
  <si>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</si>
  <si>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</si>
  <si>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</si>
  <si>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</si>
  <si>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</si>
  <si>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</si>
  <si>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</si>
  <si>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</si>
  <si>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</si>
  <si>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</si>
  <si>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</si>
  <si>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</si>
  <si>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</si>
  <si>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</si>
  <si>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</si>
  <si>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</si>
  <si>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</si>
  <si>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</si>
  <si>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</si>
  <si>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</si>
  <si>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</si>
  <si>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</si>
  <si>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</si>
  <si>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</si>
  <si>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</si>
  <si>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</si>
  <si>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</si>
  <si>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</si>
  <si>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</si>
  <si>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</si>
  <si>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</si>
  <si>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</si>
  <si>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</si>
  <si>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</si>
  <si>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</si>
  <si>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</si>
  <si>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</si>
  <si>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</si>
  <si>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</si>
  <si>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</si>
  <si>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</si>
  <si>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</si>
  <si>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</si>
  <si>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</si>
  <si>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</si>
  <si>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</si>
  <si>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</si>
  <si>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</si>
  <si>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</si>
  <si>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</si>
  <si>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</si>
  <si>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</si>
  <si>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</si>
  <si>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</si>
  <si>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</si>
  <si>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</si>
  <si>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</si>
  <si>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</si>
  <si>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</si>
  <si>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</si>
  <si>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</si>
  <si>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</si>
  <si>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</si>
  <si>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</si>
  <si>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</si>
  <si>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</si>
  <si>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</si>
  <si>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</si>
  <si>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</si>
  <si>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</si>
  <si>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</si>
  <si>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</si>
  <si>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</si>
  <si>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</si>
  <si>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</si>
  <si>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</si>
  <si>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</si>
  <si>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</si>
  <si>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</si>
  <si>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</si>
  <si>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</si>
  <si>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</si>
  <si>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</si>
  <si>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</si>
  <si>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</si>
  <si>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</si>
  <si>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</si>
  <si>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</si>
  <si>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</si>
  <si>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</si>
  <si>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</si>
  <si>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</si>
  <si>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</si>
  <si>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</si>
  <si>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</si>
  <si>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</si>
  <si>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</si>
  <si>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</si>
  <si>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</si>
  <si>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</si>
  <si>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</si>
  <si>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</si>
  <si>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</si>
  <si>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</si>
  <si>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</si>
  <si>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</si>
  <si>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</si>
  <si>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</si>
  <si>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</si>
  <si>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</si>
  <si>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</si>
  <si>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</si>
  <si>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</si>
  <si>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</si>
  <si>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</si>
  <si>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</si>
  <si>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</si>
  <si>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</si>
  <si>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</si>
  <si>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</si>
  <si>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</si>
  <si>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</si>
  <si>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</si>
  <si>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</si>
  <si>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</si>
  <si>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</si>
  <si>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</si>
  <si>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</si>
  <si>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</si>
  <si>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</si>
  <si>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</si>
  <si>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</si>
  <si>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</si>
  <si>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</si>
  <si>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</si>
  <si>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</si>
  <si>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</si>
  <si>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</si>
  <si>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</si>
  <si>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</si>
  <si>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</si>
  <si>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</si>
  <si>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</si>
  <si>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</si>
  <si>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</si>
  <si>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</si>
  <si>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</si>
  <si>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</si>
  <si>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</si>
  <si>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</si>
  <si>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</si>
  <si>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</si>
  <si>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</si>
  <si>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</si>
  <si>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</si>
  <si>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</si>
  <si>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</si>
  <si>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</si>
  <si>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</si>
  <si>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</si>
  <si>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</si>
  <si>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</si>
  <si>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</si>
  <si>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</si>
  <si>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</si>
  <si>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</si>
  <si>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</si>
  <si>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</si>
  <si>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</si>
  <si>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</si>
  <si>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</si>
  <si>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</si>
  <si>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</si>
  <si>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</si>
  <si>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</si>
  <si>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</si>
  <si>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</si>
  <si>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</si>
  <si>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</si>
  <si>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</si>
  <si>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</si>
  <si>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</si>
  <si>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</si>
  <si>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</si>
  <si>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</si>
  <si>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</si>
  <si>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</si>
  <si>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</si>
  <si>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</si>
  <si>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</si>
  <si>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</si>
  <si>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</si>
  <si>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</si>
  <si>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</si>
  <si>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</si>
  <si>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</si>
  <si>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</si>
  <si>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</si>
  <si>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</si>
  <si>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</si>
  <si>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</si>
  <si>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</si>
  <si>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</si>
  <si>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</si>
  <si>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</si>
  <si>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</si>
  <si>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</si>
  <si>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</si>
  <si>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</si>
  <si>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</si>
  <si>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</si>
  <si>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</si>
  <si>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</si>
  <si>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</si>
  <si>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</si>
  <si>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</si>
  <si>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</si>
  <si>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</si>
  <si>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</si>
  <si>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</si>
  <si>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</si>
  <si>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</si>
  <si>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</si>
  <si>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</si>
  <si>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</si>
  <si>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</si>
  <si>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</si>
  <si>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</si>
  <si>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</si>
  <si>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</si>
  <si>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</si>
  <si>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</si>
  <si>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</si>
  <si>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</si>
  <si>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</si>
  <si>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</si>
  <si>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</si>
  <si>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</si>
  <si>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</si>
  <si>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</si>
  <si>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</si>
  <si>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</si>
  <si>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</si>
  <si>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</si>
  <si>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</si>
  <si>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</si>
  <si>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</si>
  <si>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</si>
  <si>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</si>
  <si>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</si>
  <si>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</si>
  <si>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</si>
  <si>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</si>
  <si>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</si>
  <si>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</si>
  <si>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</si>
  <si>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</si>
  <si>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</si>
  <si>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</si>
  <si>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</si>
  <si>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</si>
  <si>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</si>
  <si>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</si>
  <si>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</si>
  <si>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</si>
  <si>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</si>
  <si>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</si>
  <si>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</si>
  <si>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</si>
  <si>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</si>
  <si>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</si>
  <si>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</si>
  <si>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</si>
  <si>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</si>
  <si>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</si>
  <si>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</si>
  <si>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</si>
  <si>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</si>
  <si>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</si>
  <si>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</si>
  <si>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</si>
  <si>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</si>
  <si>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</si>
  <si>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</si>
  <si>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</si>
  <si>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</si>
  <si>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</si>
  <si>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</si>
  <si>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</si>
  <si>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</si>
  <si>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</si>
  <si>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</si>
  <si>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</si>
  <si>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</si>
  <si>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</si>
  <si>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</si>
  <si>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</si>
  <si>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</si>
  <si>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</si>
  <si>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</si>
  <si>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</si>
  <si>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</si>
  <si>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</si>
  <si>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</si>
  <si>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</si>
  <si>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</si>
  <si>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</si>
  <si>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</si>
  <si>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</si>
  <si>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</si>
  <si>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</si>
  <si>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</si>
  <si>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</si>
  <si>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</si>
  <si>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</si>
  <si>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</si>
  <si>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</si>
  <si>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</si>
  <si>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</si>
  <si>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</si>
  <si>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</si>
  <si>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</si>
  <si>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</si>
  <si>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</si>
  <si>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</si>
  <si>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</si>
  <si>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</si>
  <si>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</si>
  <si>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</si>
  <si>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</si>
  <si>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</si>
  <si>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</si>
  <si>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</si>
  <si>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</si>
  <si>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</si>
  <si>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</si>
  <si>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</si>
  <si>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</si>
  <si>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</si>
  <si>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</si>
  <si>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</si>
  <si>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</si>
  <si>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</si>
  <si>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</si>
  <si>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</si>
  <si>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</si>
  <si>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</si>
  <si>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</si>
  <si>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</si>
  <si>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</si>
  <si>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</si>
  <si>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</si>
  <si>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</si>
  <si>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</si>
  <si>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</si>
  <si>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</si>
  <si>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</si>
  <si>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</si>
  <si>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</si>
  <si>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</si>
  <si>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</si>
  <si>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</si>
  <si>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</si>
  <si>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</si>
  <si>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</si>
  <si>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</si>
  <si>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</si>
  <si>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</si>
  <si>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</si>
  <si>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</si>
  <si>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</si>
  <si>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</si>
  <si>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</si>
  <si>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</si>
  <si>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</si>
  <si>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</si>
  <si>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</si>
  <si>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</si>
  <si>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</si>
  <si>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</si>
  <si>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</si>
  <si>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</si>
  <si>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</si>
  <si>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</si>
  <si>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</si>
  <si>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</si>
  <si>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</si>
  <si>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</si>
  <si>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</si>
  <si>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</si>
  <si>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</si>
  <si>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</si>
  <si>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</si>
  <si>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</si>
  <si>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</si>
  <si>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</si>
  <si>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</si>
  <si>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</si>
  <si>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</si>
  <si>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</si>
  <si>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</si>
  <si>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</si>
  <si>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</si>
  <si>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</si>
  <si>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</si>
  <si>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</si>
  <si>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</si>
  <si>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</si>
  <si>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</si>
  <si>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</si>
  <si>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</si>
  <si>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</si>
  <si>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</si>
  <si>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</si>
  <si>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</si>
  <si>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</si>
  <si>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</si>
  <si>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</si>
  <si>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</si>
  <si>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</si>
  <si>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</si>
  <si>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</si>
  <si>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</si>
  <si>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</si>
  <si>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</si>
  <si>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</si>
  <si>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</si>
  <si>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</si>
  <si>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</si>
  <si>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</si>
  <si>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</si>
  <si>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</si>
  <si>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</si>
  <si>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</si>
  <si>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</si>
  <si>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</si>
  <si>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</si>
  <si>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</si>
  <si>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</si>
  <si>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</si>
  <si>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</si>
  <si>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</si>
  <si>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</si>
  <si>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</si>
  <si>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</si>
  <si>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</si>
  <si>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</si>
  <si>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</si>
  <si>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</si>
  <si>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</si>
  <si>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</si>
  <si>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</si>
  <si>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</si>
  <si>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</si>
  <si>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</si>
  <si>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</si>
  <si>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</si>
  <si>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</si>
  <si>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</si>
  <si>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</si>
  <si>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</si>
  <si>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</si>
  <si>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</si>
  <si>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</si>
  <si>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</si>
  <si>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</si>
  <si>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</si>
  <si>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</si>
  <si>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</si>
  <si>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</si>
  <si>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</si>
  <si>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</si>
  <si>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</si>
  <si>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</si>
  <si>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</si>
  <si>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</si>
  <si>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</si>
  <si>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</si>
  <si>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</si>
  <si>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</si>
  <si>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</si>
  <si>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</si>
  <si>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</si>
  <si>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</si>
  <si>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</si>
  <si>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</si>
  <si>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</si>
  <si>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</si>
  <si>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</si>
  <si>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</si>
  <si>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</si>
  <si>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</si>
  <si>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</si>
  <si>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</si>
  <si>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</si>
  <si>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</si>
  <si>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</si>
  <si>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</si>
  <si>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</si>
  <si>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</si>
  <si>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</si>
  <si>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</si>
  <si>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</si>
  <si>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</si>
  <si>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</si>
  <si>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</si>
  <si>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</si>
  <si>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</si>
  <si>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</si>
  <si>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</si>
  <si>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</si>
  <si>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</si>
  <si>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</si>
  <si>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</si>
  <si>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</si>
  <si>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</si>
  <si>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</si>
  <si>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</si>
  <si>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</si>
  <si>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</si>
  <si>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</si>
  <si>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</si>
  <si>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</si>
  <si>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</si>
  <si>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</si>
  <si>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</si>
  <si>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</si>
  <si>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</si>
  <si>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</si>
  <si>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</si>
  <si>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</si>
  <si>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</si>
  <si>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</si>
  <si>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</si>
  <si>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</si>
  <si>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</si>
  <si>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</si>
  <si>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</si>
  <si>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</si>
  <si>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</si>
  <si>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</si>
  <si>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</si>
  <si>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</si>
  <si>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</si>
  <si>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</si>
  <si>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</si>
  <si>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</si>
  <si>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</si>
  <si>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</si>
  <si>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</si>
  <si>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</si>
  <si>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</si>
  <si>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</si>
  <si>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</si>
  <si>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</si>
  <si>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</si>
  <si>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</si>
  <si>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</si>
  <si>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</si>
  <si>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</si>
  <si>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</si>
  <si>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</si>
  <si>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</si>
  <si>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</si>
  <si>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</si>
  <si>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</si>
  <si>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</si>
  <si>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</si>
  <si>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</si>
  <si>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</si>
  <si>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</si>
  <si>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</si>
  <si>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</si>
  <si>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</si>
  <si>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</si>
  <si>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</si>
  <si>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</si>
  <si>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</si>
  <si>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</si>
  <si>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</si>
  <si>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</si>
  <si>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</si>
  <si>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</si>
  <si>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</si>
  <si>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</si>
  <si>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</si>
  <si>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</si>
  <si>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</si>
  <si>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</si>
  <si>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</si>
  <si>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</si>
  <si>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</si>
  <si>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</si>
  <si>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</si>
  <si>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</si>
  <si>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</si>
  <si>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</si>
  <si>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</si>
  <si>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</si>
  <si>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</si>
  <si>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</si>
  <si>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</si>
  <si>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</si>
  <si>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</si>
  <si>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</si>
  <si>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</si>
  <si>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</si>
  <si>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</si>
  <si>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</si>
  <si>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</si>
  <si>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</si>
  <si>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</si>
  <si>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</si>
  <si>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</si>
  <si>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</si>
  <si>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</si>
  <si>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</si>
  <si>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</si>
  <si>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</si>
  <si>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</si>
  <si>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</si>
  <si>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</si>
  <si>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</si>
  <si>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</si>
  <si>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</si>
  <si>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</si>
  <si>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</si>
  <si>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</si>
  <si>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</si>
  <si>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</si>
  <si>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</si>
  <si>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</si>
  <si>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</si>
  <si>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</si>
  <si>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</si>
  <si>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</si>
  <si>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</si>
  <si>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</si>
  <si>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</si>
  <si>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</si>
  <si>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</si>
  <si>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</si>
  <si>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</si>
  <si>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</si>
  <si>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</si>
  <si>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</si>
  <si>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</si>
  <si>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</si>
  <si>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</si>
  <si>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</si>
  <si>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</si>
  <si>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</si>
  <si>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</si>
  <si>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</si>
  <si>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</si>
  <si>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</si>
  <si>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</si>
  <si>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</si>
  <si>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</si>
  <si>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</si>
  <si>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</si>
  <si>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</si>
  <si>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</si>
  <si>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</si>
  <si>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</si>
  <si>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</si>
  <si>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</si>
  <si>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</si>
  <si>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</si>
  <si>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</si>
  <si>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</si>
  <si>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</si>
  <si>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</si>
  <si>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</si>
  <si>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</si>
  <si>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</si>
  <si>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</si>
  <si>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</si>
  <si>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</si>
  <si>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</si>
  <si>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</si>
  <si>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</si>
  <si>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</si>
  <si>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</si>
  <si>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</si>
  <si>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</si>
  <si>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</si>
  <si>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</si>
  <si>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</si>
  <si>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</si>
  <si>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</si>
  <si>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</si>
  <si>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</si>
  <si>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</si>
  <si>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</si>
  <si>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</si>
  <si>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</si>
  <si>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</si>
  <si>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</si>
  <si>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</si>
  <si>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</si>
  <si>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</si>
  <si>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</si>
  <si>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</si>
  <si>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</si>
  <si>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</si>
  <si>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</si>
  <si>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</si>
  <si>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</si>
  <si>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</si>
  <si>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</si>
  <si>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</si>
  <si>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</si>
  <si>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</si>
  <si>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</si>
  <si>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</si>
  <si>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</si>
  <si>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</si>
  <si>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</si>
  <si>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</si>
  <si>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</si>
  <si>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</si>
  <si>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</si>
  <si>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</si>
  <si>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</si>
  <si>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</si>
  <si>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</si>
  <si>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</si>
  <si>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</si>
  <si>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</si>
  <si>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</si>
  <si>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</si>
  <si>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</si>
  <si>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</si>
  <si>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</si>
  <si>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</si>
  <si>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</si>
  <si>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</si>
  <si>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</si>
  <si>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</si>
  <si>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</si>
  <si>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</si>
  <si>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</si>
  <si>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</si>
  <si>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</si>
  <si>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</si>
  <si>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</si>
  <si>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</si>
  <si>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</si>
  <si>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</si>
  <si>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</si>
  <si>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</si>
  <si>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</si>
  <si>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</si>
  <si>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</si>
  <si>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</si>
  <si>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</si>
  <si>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</si>
  <si>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</si>
  <si>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</si>
  <si>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</si>
  <si>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</si>
  <si>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</si>
  <si>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</si>
  <si>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</si>
  <si>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</si>
  <si>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</si>
  <si>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</si>
  <si>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</si>
  <si>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</si>
  <si>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</si>
  <si>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</si>
  <si>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</si>
  <si>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</si>
  <si>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</si>
  <si>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</si>
  <si>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</si>
  <si>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</si>
  <si>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</si>
  <si>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</si>
  <si>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</si>
  <si>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</si>
  <si>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</si>
  <si>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</si>
  <si>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</si>
  <si>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</si>
  <si>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</si>
  <si>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</si>
  <si>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</si>
  <si>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</si>
  <si>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</si>
  <si>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</si>
  <si>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</si>
  <si>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</si>
  <si>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</si>
  <si>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</si>
  <si>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</si>
  <si>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</si>
  <si>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</si>
  <si>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</si>
  <si>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</si>
  <si>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</si>
  <si>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</si>
  <si>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</si>
  <si>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</si>
  <si>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</si>
  <si>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</si>
  <si>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</si>
  <si>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</si>
  <si>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</si>
  <si>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</si>
  <si>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</si>
  <si>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</si>
  <si>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</si>
  <si>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</si>
  <si>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</si>
  <si>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</si>
  <si>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</si>
  <si>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</si>
  <si>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</si>
  <si>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</si>
  <si>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</si>
  <si>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</si>
  <si>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</si>
  <si>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</si>
  <si>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</si>
  <si>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</si>
  <si>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</si>
  <si>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</si>
  <si>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</si>
  <si>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</si>
  <si>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</si>
  <si>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</si>
  <si>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</si>
  <si>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</si>
  <si>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</si>
  <si>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</si>
  <si>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</si>
  <si>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</si>
  <si>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</si>
  <si>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</si>
  <si>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</si>
  <si>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</si>
  <si>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</si>
  <si>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</si>
  <si>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</si>
  <si>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</si>
  <si>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</si>
  <si>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</si>
  <si>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</si>
  <si>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</si>
  <si>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</si>
  <si>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</si>
  <si>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</si>
  <si>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</si>
  <si>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</si>
  <si>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</si>
  <si>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</si>
  <si>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</si>
  <si>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</si>
  <si>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</si>
  <si>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</si>
  <si>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</si>
  <si>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</si>
  <si>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</si>
  <si>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</si>
  <si>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</si>
  <si>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</si>
  <si>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</si>
  <si>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</si>
  <si>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</si>
  <si>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</si>
  <si>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</si>
  <si>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</si>
  <si>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</si>
  <si>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</si>
  <si>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</si>
  <si>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</si>
  <si>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</si>
  <si>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</si>
  <si>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</si>
  <si>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</si>
  <si>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</si>
  <si>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</si>
  <si>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</si>
  <si>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</si>
  <si>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</si>
  <si>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</si>
  <si>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</si>
  <si>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</si>
  <si>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</si>
  <si>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</si>
  <si>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</si>
  <si>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</si>
  <si>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</si>
  <si>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</si>
  <si>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</si>
  <si>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</si>
  <si>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</si>
  <si>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</si>
  <si>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</si>
  <si>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</si>
  <si>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</si>
  <si>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</si>
  <si>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</si>
  <si>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</si>
  <si>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</si>
  <si>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</si>
  <si>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</si>
  <si>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</si>
  <si>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</si>
  <si>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</si>
  <si>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</si>
  <si>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</si>
  <si>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</si>
  <si>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</si>
  <si>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</si>
  <si>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</si>
  <si>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</si>
  <si>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</si>
  <si>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</si>
  <si>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</si>
  <si>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</si>
  <si>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</si>
  <si>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</si>
  <si>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</si>
  <si>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</si>
  <si>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</si>
  <si>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</si>
  <si>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</si>
  <si>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</si>
  <si>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</si>
  <si>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</si>
  <si>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</si>
  <si>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</si>
  <si>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</si>
  <si>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</si>
  <si>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</si>
  <si>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</si>
  <si>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</si>
  <si>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</si>
  <si>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</si>
  <si>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</si>
  <si>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</si>
  <si>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</si>
  <si>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</si>
  <si>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</si>
  <si>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</si>
  <si>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</si>
  <si>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</si>
  <si>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</si>
  <si>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</si>
  <si>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</si>
  <si>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</si>
  <si>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</si>
  <si>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</si>
  <si>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</si>
  <si>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</si>
  <si>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</si>
  <si>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</si>
  <si>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</si>
  <si>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</si>
  <si>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</si>
  <si>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</si>
  <si>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</si>
  <si>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</si>
  <si>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</si>
  <si>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</si>
  <si>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</si>
  <si>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</si>
  <si>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</si>
  <si>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</si>
  <si>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</si>
  <si>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</si>
  <si>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</si>
  <si>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</si>
  <si>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</si>
  <si>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</si>
  <si>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</si>
  <si>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</si>
  <si>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</si>
  <si>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</si>
  <si>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</si>
  <si>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</si>
  <si>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</si>
  <si>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</si>
  <si>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</si>
  <si>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</si>
  <si>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</si>
  <si>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</si>
  <si>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</si>
  <si>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</si>
  <si>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</si>
  <si>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</si>
  <si>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</si>
  <si>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</si>
  <si>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</si>
  <si>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</si>
  <si>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</si>
  <si>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</si>
  <si>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</si>
  <si>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</si>
  <si>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</si>
  <si>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</si>
  <si>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</si>
  <si>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</si>
  <si>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</si>
  <si>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</si>
  <si>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</si>
  <si>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</si>
  <si>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</si>
  <si>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</si>
  <si>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</si>
  <si>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</si>
  <si>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</si>
  <si>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</si>
  <si>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</si>
  <si>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</si>
  <si>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</si>
  <si>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</si>
  <si>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</si>
  <si>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</si>
  <si>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</si>
  <si>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</si>
  <si>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</si>
  <si>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</si>
  <si>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</si>
  <si>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</si>
  <si>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</si>
  <si>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</si>
  <si>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</si>
  <si>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</si>
  <si>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</si>
  <si>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</si>
  <si>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</si>
  <si>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</si>
  <si>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</si>
  <si>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</si>
  <si>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</si>
  <si>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</si>
  <si>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</si>
  <si>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</si>
  <si>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</si>
  <si>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</si>
  <si>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</si>
  <si>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</si>
  <si>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</si>
  <si>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</si>
  <si>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</si>
  <si>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</si>
  <si>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</si>
  <si>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</si>
  <si>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</si>
  <si>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</si>
  <si>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</si>
  <si>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</si>
  <si>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</si>
  <si>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</si>
  <si>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</si>
  <si>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</si>
  <si>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</si>
  <si>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</si>
  <si>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</si>
  <si>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</si>
  <si>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</si>
  <si>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</si>
  <si>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</si>
  <si>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</si>
  <si>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</si>
  <si>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</si>
  <si>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</si>
  <si>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</si>
  <si>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</si>
  <si>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</si>
  <si>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</si>
  <si>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</si>
  <si>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</si>
  <si>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</si>
  <si>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</si>
  <si>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</si>
  <si>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</si>
  <si>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</si>
  <si>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</si>
  <si>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</si>
  <si>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</si>
  <si>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</si>
  <si>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</si>
  <si>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</si>
  <si>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</si>
  <si>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</si>
  <si>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</si>
  <si>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</si>
  <si>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</si>
  <si>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</si>
  <si>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</si>
  <si>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</si>
  <si>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</si>
  <si>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</si>
  <si>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</si>
  <si>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</si>
  <si>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</si>
  <si>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</si>
  <si>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</si>
  <si>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</si>
  <si>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</si>
  <si>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</si>
  <si>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</si>
  <si>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</si>
  <si>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</si>
  <si>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</si>
  <si>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</si>
  <si>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</si>
  <si>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</si>
  <si>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</si>
  <si>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</si>
  <si>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</si>
  <si>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</si>
  <si>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</si>
  <si>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</si>
  <si>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</si>
  <si>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</si>
  <si>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</si>
  <si>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</si>
  <si>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</si>
  <si>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</si>
  <si>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</si>
  <si>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</si>
  <si>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</si>
  <si>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</si>
  <si>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</si>
  <si>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</si>
  <si>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</si>
  <si>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</si>
  <si>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</si>
  <si>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</si>
  <si>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</si>
  <si>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</si>
  <si>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</si>
  <si>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</si>
  <si>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</si>
  <si>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</si>
  <si>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</si>
  <si>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</si>
  <si>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</si>
  <si>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</si>
  <si>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</si>
  <si>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</si>
  <si>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</si>
  <si>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</si>
  <si>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</si>
  <si>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</si>
  <si>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</si>
  <si>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</si>
  <si>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</si>
  <si>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</si>
  <si>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</si>
  <si>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</si>
  <si>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</si>
  <si>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</si>
  <si>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</si>
  <si>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</si>
  <si>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</si>
  <si>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</si>
  <si>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</si>
  <si>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</si>
  <si>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</si>
  <si>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</si>
  <si>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</si>
  <si>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</si>
  <si>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</si>
  <si>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</si>
  <si>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</si>
  <si>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</si>
  <si>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</si>
  <si>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</si>
  <si>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</si>
  <si>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</si>
  <si>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</si>
  <si>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</si>
  <si>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</si>
  <si>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</si>
  <si>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</si>
  <si>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</si>
  <si>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</si>
  <si>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</si>
  <si>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</si>
  <si>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</si>
  <si>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</si>
  <si>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</si>
  <si>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</si>
  <si>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</si>
  <si>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</si>
  <si>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</si>
  <si>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</si>
  <si>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</si>
  <si>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</si>
  <si>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</si>
  <si>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</si>
  <si>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</si>
  <si>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</si>
  <si>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</si>
  <si>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</si>
  <si>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</si>
  <si>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</si>
  <si>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</si>
  <si>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</si>
  <si>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</si>
  <si>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</si>
  <si>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</si>
  <si>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</si>
  <si>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</si>
  <si>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</si>
  <si>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</si>
  <si>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</si>
  <si>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</si>
  <si>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</si>
  <si>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</si>
  <si>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</si>
  <si>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</si>
  <si>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</si>
  <si>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</si>
  <si>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</si>
  <si>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</si>
  <si>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</si>
  <si>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</si>
  <si>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</si>
  <si>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</si>
  <si>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</si>
  <si>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</si>
  <si>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</si>
  <si>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</si>
  <si>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</si>
  <si>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</si>
  <si>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</si>
  <si>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</si>
  <si>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</si>
  <si>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</si>
  <si>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</si>
  <si>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</si>
  <si>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</si>
  <si>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</si>
  <si>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</si>
  <si>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</si>
  <si>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</si>
  <si>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</si>
  <si>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</si>
  <si>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</si>
  <si>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</si>
  <si>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</si>
  <si>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</si>
  <si>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</si>
  <si>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</si>
  <si>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</si>
  <si>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</si>
  <si>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</si>
  <si>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</si>
  <si>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</si>
  <si>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</si>
  <si>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</si>
  <si>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</si>
  <si>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</si>
  <si>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</si>
  <si>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</si>
  <si>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</si>
  <si>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</si>
  <si>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</si>
  <si>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</si>
  <si>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</si>
  <si>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</si>
  <si>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</si>
  <si>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</si>
  <si>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</si>
  <si>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</si>
  <si>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</si>
  <si>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</si>
  <si>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</si>
  <si>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</si>
  <si>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</si>
  <si>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</si>
  <si>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</si>
  <si>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</si>
  <si>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</si>
  <si>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</si>
  <si>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</si>
  <si>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</si>
  <si>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</si>
  <si>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</si>
  <si>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</si>
  <si>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</si>
  <si>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</si>
  <si>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</si>
  <si>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</si>
  <si>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</si>
  <si>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</si>
  <si>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</si>
  <si>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</si>
  <si>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</si>
  <si>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</si>
  <si>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</si>
  <si>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</si>
  <si>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</si>
  <si>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</si>
  <si>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</si>
  <si>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</si>
  <si>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</si>
  <si>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</si>
  <si>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</si>
  <si>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</si>
  <si>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</si>
  <si>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</si>
  <si>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</si>
  <si>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</si>
  <si>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</si>
  <si>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</si>
  <si>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</si>
  <si>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</si>
  <si>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</si>
  <si>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</si>
  <si>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</si>
  <si>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</si>
  <si>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</si>
  <si>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</si>
  <si>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</si>
  <si>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</si>
  <si>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</si>
  <si>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</si>
  <si>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</si>
  <si>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</si>
  <si>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</si>
  <si>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</si>
  <si>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</si>
  <si>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</si>
  <si>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</si>
  <si>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</si>
  <si>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</si>
  <si>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</si>
  <si>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</si>
  <si>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</si>
  <si>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</si>
  <si>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</si>
  <si>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</si>
  <si>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</si>
  <si>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</si>
  <si>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</si>
  <si>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</si>
  <si>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</si>
  <si>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</si>
  <si>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</si>
  <si>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</si>
  <si>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</si>
  <si>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</si>
  <si>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</si>
  <si>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</si>
  <si>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</si>
  <si>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</si>
  <si>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</si>
  <si>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</si>
  <si>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</si>
  <si>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</si>
  <si>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</si>
  <si>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</si>
  <si>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</si>
  <si>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</si>
  <si>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</si>
  <si>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</si>
  <si>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</si>
  <si>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</si>
  <si>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</si>
  <si>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</si>
  <si>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</si>
  <si>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</si>
  <si>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</si>
  <si>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</si>
  <si>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</si>
  <si>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</si>
  <si>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</si>
  <si>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</si>
  <si>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</si>
  <si>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</si>
  <si>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</si>
  <si>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</si>
  <si>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</si>
  <si>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</si>
  <si>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</si>
  <si>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</si>
  <si>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</si>
  <si>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</si>
  <si>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</si>
  <si>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</si>
  <si>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</si>
  <si>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</si>
  <si>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</si>
  <si>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</si>
  <si>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</si>
  <si>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</si>
  <si>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</si>
  <si>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</si>
  <si>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</si>
  <si>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</si>
  <si>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</si>
  <si>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</si>
  <si>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</si>
  <si>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</si>
  <si>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</si>
  <si>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</si>
  <si>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</si>
  <si>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</si>
  <si>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</si>
  <si>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</si>
  <si>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</si>
  <si>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</si>
  <si>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</si>
  <si>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</si>
  <si>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</si>
  <si>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</si>
  <si>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</si>
  <si>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</si>
  <si>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</si>
  <si>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</si>
  <si>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</si>
  <si>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</si>
  <si>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</si>
  <si>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</si>
  <si>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</si>
  <si>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</si>
  <si>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</si>
  <si>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</si>
  <si>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</si>
  <si>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</si>
  <si>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</si>
  <si>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</si>
  <si>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</si>
  <si>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</si>
  <si>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</si>
  <si>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</si>
  <si>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</si>
  <si>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</si>
  <si>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</si>
  <si>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</si>
  <si>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</si>
  <si>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</si>
  <si>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</si>
  <si>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</si>
  <si>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</si>
  <si>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</si>
  <si>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</si>
  <si>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</si>
  <si>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</si>
  <si>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</si>
  <si>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</si>
  <si>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</si>
  <si>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</si>
  <si>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</si>
  <si>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</si>
  <si>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</si>
  <si>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</si>
  <si>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</si>
  <si>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</si>
  <si>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</si>
  <si>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</si>
  <si>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</si>
  <si>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</si>
  <si>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</si>
  <si>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</si>
  <si>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</si>
  <si>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</si>
  <si>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</si>
  <si>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</si>
  <si>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</si>
  <si>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</si>
  <si>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</si>
  <si>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</si>
  <si>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</si>
  <si>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</si>
  <si>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</si>
  <si>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</si>
  <si>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</si>
  <si>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</si>
  <si>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</si>
  <si>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</si>
  <si>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</si>
  <si>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</si>
  <si>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</si>
  <si>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</si>
  <si>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</si>
  <si>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</si>
  <si>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</si>
  <si>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</si>
  <si>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</si>
  <si>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</si>
  <si>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</si>
  <si>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</si>
  <si>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</si>
  <si>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</si>
  <si>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</si>
  <si>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</si>
  <si>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</si>
  <si>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</si>
  <si>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</si>
  <si>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</si>
  <si>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</si>
  <si>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</si>
  <si>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</si>
  <si>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</si>
  <si>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</si>
  <si>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</si>
  <si>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</si>
  <si>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</si>
  <si>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</si>
  <si>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</si>
  <si>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</si>
  <si>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</si>
  <si>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</si>
  <si>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</si>
  <si>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</si>
  <si>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</si>
  <si>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</si>
  <si>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</si>
  <si>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</si>
  <si>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</si>
  <si>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</si>
  <si>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</si>
  <si>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</si>
  <si>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</si>
  <si>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</si>
  <si>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</si>
  <si>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</si>
  <si>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</si>
  <si>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</si>
  <si>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</si>
  <si>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</si>
  <si>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</si>
  <si>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</si>
  <si>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</si>
  <si>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</si>
  <si>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</si>
  <si>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</si>
  <si>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</si>
  <si>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</si>
  <si>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</si>
  <si>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</si>
  <si>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</si>
  <si>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</si>
  <si>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</si>
  <si>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</si>
  <si>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</si>
  <si>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</si>
  <si>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</si>
  <si>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</si>
  <si>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</si>
  <si>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</si>
  <si>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</si>
  <si>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</si>
  <si>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</si>
  <si>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</si>
  <si>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</si>
  <si>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</si>
  <si>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</si>
  <si>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</si>
  <si>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</si>
  <si>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</si>
  <si>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</si>
  <si>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</si>
  <si>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</si>
  <si>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</si>
  <si>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</si>
  <si>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</si>
  <si>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</si>
  <si>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</si>
  <si>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</si>
  <si>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</si>
  <si>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</si>
  <si>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</si>
  <si>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</si>
  <si>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</si>
  <si>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</si>
  <si>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</si>
  <si>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</si>
  <si>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</si>
  <si>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</si>
  <si>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</si>
  <si>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</si>
  <si>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</si>
  <si>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</si>
  <si>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</si>
  <si>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</si>
  <si>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</si>
  <si>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</si>
  <si>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</si>
  <si>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</si>
  <si>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</si>
  <si>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</si>
  <si>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</si>
  <si>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</si>
  <si>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</si>
  <si>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</si>
  <si>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</si>
  <si>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</si>
  <si>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</si>
  <si>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</si>
  <si>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</si>
  <si>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</si>
  <si>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</si>
  <si>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</si>
  <si>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</si>
  <si>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</si>
  <si>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</si>
  <si>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</si>
  <si>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</si>
  <si>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</si>
  <si>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</si>
  <si>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</si>
  <si>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</si>
  <si>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</si>
  <si>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</si>
  <si>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</si>
  <si>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</si>
  <si>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</si>
  <si>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</si>
  <si>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</si>
  <si>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</si>
  <si>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</si>
  <si>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</si>
  <si>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</si>
  <si>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</si>
  <si>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</si>
  <si>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</si>
  <si>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</si>
  <si>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</si>
  <si>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</si>
  <si>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</si>
  <si>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</si>
  <si>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</si>
  <si>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</si>
  <si>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</si>
  <si>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</si>
  <si>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</si>
  <si>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</si>
  <si>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</si>
  <si>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</si>
  <si>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</si>
  <si>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</si>
  <si>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</si>
  <si>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</si>
  <si>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</si>
  <si>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</si>
  <si>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</si>
  <si>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</si>
  <si>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</si>
  <si>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</si>
  <si>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</si>
  <si>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</si>
  <si>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</si>
  <si>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</si>
  <si>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</si>
  <si>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</si>
  <si>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</si>
  <si>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</si>
  <si>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</si>
  <si>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</si>
  <si>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</si>
  <si>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</si>
  <si>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</si>
  <si>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</si>
  <si>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</si>
  <si>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</si>
  <si>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</si>
  <si>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</si>
  <si>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</si>
  <si>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</si>
  <si>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</si>
  <si>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</si>
  <si>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</si>
  <si>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</si>
  <si>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</si>
  <si>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</si>
  <si>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</si>
  <si>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</si>
  <si>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</si>
  <si>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</si>
  <si>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</si>
  <si>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</si>
  <si>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</si>
  <si>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</si>
  <si>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</si>
  <si>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</si>
  <si>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</si>
  <si>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</si>
  <si>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</si>
  <si>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</si>
  <si>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</si>
  <si>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</si>
  <si>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</si>
  <si>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</si>
  <si>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</si>
  <si>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</si>
  <si>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</si>
  <si>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</si>
  <si>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</si>
  <si>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</si>
  <si>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</si>
  <si>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</si>
  <si>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</si>
  <si>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</si>
  <si>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</si>
  <si>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</si>
  <si>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</si>
  <si>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</si>
  <si>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</si>
  <si>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</si>
  <si>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</si>
  <si>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</si>
  <si>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</si>
  <si>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</si>
  <si>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</si>
  <si>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</si>
  <si>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</si>
  <si>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</si>
  <si>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</si>
  <si>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</si>
  <si>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</si>
  <si>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</si>
  <si>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</si>
  <si>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</si>
  <si>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</si>
  <si>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</si>
  <si>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</si>
  <si>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</si>
  <si>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</si>
  <si>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</si>
  <si>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</si>
  <si>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</si>
  <si>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</si>
  <si>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</si>
  <si>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</si>
  <si>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</si>
  <si>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</si>
  <si>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</si>
  <si>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</si>
  <si>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</si>
  <si>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</si>
  <si>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</si>
  <si>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</si>
  <si>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</si>
  <si>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</si>
  <si>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</si>
  <si>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</si>
  <si>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</si>
  <si>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</si>
  <si>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</si>
  <si>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</si>
  <si>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</si>
  <si>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</si>
  <si>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</si>
  <si>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</si>
  <si>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</si>
  <si>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</si>
  <si>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</si>
  <si>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</si>
  <si>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</si>
  <si>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</si>
  <si>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</si>
  <si>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</si>
  <si>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</si>
  <si>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</si>
  <si>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</si>
  <si>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</si>
  <si>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</si>
  <si>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</si>
  <si>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</si>
  <si>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</si>
  <si>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</si>
  <si>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</si>
  <si>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</si>
  <si>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</si>
  <si>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</si>
  <si>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</si>
  <si>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</si>
  <si>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</si>
  <si>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</si>
  <si>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</si>
  <si>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</si>
  <si>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</si>
  <si>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</si>
  <si>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</si>
  <si>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</si>
  <si>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</si>
  <si>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</si>
  <si>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</si>
  <si>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</si>
  <si>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</si>
  <si>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</si>
  <si>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</si>
  <si>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</si>
  <si>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</si>
  <si>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</si>
  <si>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</si>
  <si>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</si>
  <si>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</si>
  <si>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</si>
  <si>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</si>
  <si>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</si>
  <si>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</si>
  <si>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</si>
  <si>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</si>
  <si>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</si>
  <si>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</si>
  <si>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</si>
  <si>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</si>
  <si>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</si>
  <si>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</si>
  <si>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</si>
  <si>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</si>
  <si>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</si>
  <si>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</si>
  <si>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</si>
  <si>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</si>
  <si>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</si>
  <si>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</si>
  <si>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</si>
  <si>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</si>
  <si>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</si>
  <si>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</si>
  <si>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</si>
  <si>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</si>
  <si>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</si>
  <si>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</si>
  <si>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</si>
  <si>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</si>
  <si>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</si>
  <si>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</si>
  <si>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</si>
  <si>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</si>
  <si>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</si>
  <si>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</si>
  <si>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</si>
  <si>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</si>
  <si>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</si>
  <si>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</si>
  <si>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</si>
  <si>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</si>
  <si>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</si>
  <si>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</si>
  <si>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</si>
  <si>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</si>
  <si>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</si>
  <si>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</si>
  <si>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</si>
  <si>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</si>
  <si>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</si>
  <si>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</si>
  <si>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</si>
  <si>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</si>
  <si>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</si>
  <si>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</si>
  <si>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</si>
  <si>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</si>
  <si>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</si>
  <si>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</si>
  <si>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</si>
  <si>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</si>
  <si>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</si>
  <si>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</si>
  <si>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</si>
  <si>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</si>
  <si>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</si>
  <si>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</si>
  <si>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</si>
  <si>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</si>
  <si>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</si>
  <si>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</si>
  <si>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</si>
  <si>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</si>
  <si>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</si>
  <si>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</si>
  <si>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</si>
  <si>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</si>
  <si>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</si>
  <si>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</si>
  <si>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</si>
  <si>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</si>
  <si>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</si>
  <si>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</si>
  <si>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</si>
  <si>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</si>
  <si>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</si>
  <si>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</si>
  <si>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</si>
  <si>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</si>
  <si>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</si>
  <si>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</si>
  <si>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</si>
  <si>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</si>
  <si>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</si>
  <si>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</si>
  <si>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</si>
  <si>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</si>
  <si>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</si>
  <si>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</si>
  <si>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</si>
  <si>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</si>
  <si>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</si>
  <si>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</si>
  <si>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</si>
  <si>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</si>
  <si>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</si>
  <si>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</si>
  <si>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</si>
  <si>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</si>
  <si>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</si>
  <si>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</si>
  <si>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</si>
  <si>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</si>
  <si>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</si>
  <si>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</si>
  <si>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</si>
  <si>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</si>
  <si>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</si>
  <si>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</si>
  <si>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</si>
  <si>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</si>
  <si>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</si>
  <si>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</si>
  <si>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</si>
  <si>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</si>
  <si>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</si>
  <si>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</si>
  <si>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</si>
  <si>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</si>
  <si>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</si>
  <si>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</si>
  <si>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</si>
  <si>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</si>
  <si>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</si>
  <si>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</si>
  <si>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</si>
  <si>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</si>
  <si>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</si>
  <si>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</si>
  <si>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</si>
  <si>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</si>
  <si>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</si>
  <si>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</si>
  <si>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</si>
  <si>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</si>
  <si>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</si>
  <si>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</si>
  <si>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</si>
  <si>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</si>
  <si>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</si>
  <si>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</si>
  <si>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</si>
  <si>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</si>
  <si>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</si>
  <si>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</si>
  <si>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</si>
  <si>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</si>
  <si>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</si>
  <si>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</si>
  <si>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</si>
  <si>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</si>
  <si>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</si>
  <si>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</si>
  <si>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</si>
  <si>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</si>
  <si>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</si>
  <si>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</si>
  <si>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</si>
  <si>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</si>
  <si>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</si>
  <si>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</si>
  <si>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</si>
  <si>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</si>
  <si>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</si>
  <si>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</si>
  <si>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</si>
  <si>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</si>
  <si>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</si>
  <si>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</si>
  <si>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</si>
  <si>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</si>
  <si>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</si>
  <si>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</si>
  <si>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</si>
  <si>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</si>
  <si>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</si>
  <si>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</si>
  <si>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</si>
  <si>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</si>
  <si>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</si>
  <si>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</si>
  <si>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</si>
  <si>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</si>
  <si>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</si>
  <si>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</si>
  <si>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</si>
  <si>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</si>
  <si>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</si>
  <si>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</si>
  <si>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</si>
  <si>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</si>
  <si>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</si>
  <si>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</si>
  <si>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</si>
  <si>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</si>
  <si>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</si>
  <si>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</si>
  <si>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</si>
  <si>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</si>
  <si>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</si>
  <si>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</si>
  <si>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</si>
  <si>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</si>
  <si>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</si>
  <si>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</si>
  <si>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</si>
  <si>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</si>
  <si>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</si>
  <si>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</si>
  <si>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</si>
  <si>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</si>
  <si>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</si>
  <si>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</si>
  <si>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</si>
  <si>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</si>
  <si>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</si>
  <si>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</si>
  <si>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</si>
  <si>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</si>
  <si>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</si>
  <si>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</si>
  <si>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</si>
  <si>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</si>
  <si>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</si>
  <si>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</si>
  <si>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</si>
  <si>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</si>
  <si>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</si>
  <si>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</si>
  <si>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</si>
  <si>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</si>
  <si>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</si>
  <si>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</si>
  <si>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</si>
  <si>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</si>
  <si>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</si>
  <si>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</si>
  <si>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</si>
  <si>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</si>
  <si>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</si>
  <si>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</si>
  <si>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</si>
  <si>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</si>
  <si>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</si>
  <si>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</si>
  <si>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</si>
  <si>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</si>
  <si>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</si>
  <si>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</si>
  <si>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</si>
  <si>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</si>
  <si>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</si>
  <si>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</si>
  <si>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</si>
  <si>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</si>
  <si>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</si>
  <si>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</si>
  <si>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</si>
  <si>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</si>
  <si>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</si>
  <si>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</si>
  <si>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</si>
  <si>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</si>
  <si>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</si>
  <si>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</si>
  <si>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</si>
  <si>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</si>
  <si>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</si>
  <si>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</si>
  <si>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</si>
  <si>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</si>
  <si>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</si>
  <si>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</si>
  <si>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</si>
  <si>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</si>
  <si>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</si>
  <si>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</si>
  <si>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</si>
  <si>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</si>
  <si>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</si>
  <si>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</si>
  <si>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</si>
  <si>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</si>
  <si>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</si>
  <si>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</si>
  <si>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</si>
  <si>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</si>
  <si>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</si>
  <si>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</si>
  <si>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</si>
  <si>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</si>
  <si>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</si>
  <si>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</si>
  <si>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</si>
  <si>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</si>
  <si>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</si>
  <si>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</si>
  <si>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</si>
  <si>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</si>
  <si>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</si>
  <si>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</si>
  <si>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</si>
  <si>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</si>
  <si>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</si>
  <si>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</si>
  <si>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</si>
  <si>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</si>
  <si>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</si>
  <si>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</si>
  <si>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</si>
  <si>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</si>
  <si>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</si>
  <si>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</si>
  <si>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</si>
  <si>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</si>
  <si>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</si>
  <si>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</si>
  <si>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</si>
  <si>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</si>
  <si>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</si>
  <si>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</si>
  <si>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</si>
  <si>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</si>
  <si>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</si>
  <si>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</si>
  <si>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</si>
  <si>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</si>
  <si>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</si>
  <si>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</si>
  <si>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</si>
  <si>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</si>
  <si>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</si>
  <si>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</si>
  <si>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</si>
  <si>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</si>
  <si>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</si>
  <si>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</si>
  <si>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</si>
  <si>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</si>
  <si>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</si>
  <si>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</si>
  <si>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</si>
  <si>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</si>
  <si>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</si>
  <si>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</si>
  <si>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</si>
  <si>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</si>
  <si>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</si>
  <si>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</si>
  <si>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</si>
  <si>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</si>
  <si>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</si>
  <si>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</si>
  <si>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</si>
  <si>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</si>
  <si>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</si>
  <si>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</si>
  <si>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</si>
  <si>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</si>
  <si>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</si>
  <si>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</si>
  <si>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</si>
  <si>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</si>
  <si>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</si>
  <si>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</si>
  <si>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</si>
  <si>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</si>
  <si>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</si>
  <si>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</si>
  <si>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</si>
  <si>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</si>
  <si>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</si>
  <si>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</si>
  <si>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</si>
  <si>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</si>
  <si>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</si>
  <si>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</si>
  <si>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</si>
  <si>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</si>
  <si>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</si>
  <si>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</si>
  <si>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</si>
  <si>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</si>
  <si>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</si>
  <si>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</si>
  <si>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</si>
  <si>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</si>
  <si>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</si>
  <si>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</si>
  <si>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</si>
  <si>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</si>
  <si>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</si>
  <si>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</si>
  <si>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</si>
  <si>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</si>
  <si>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</si>
  <si>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</si>
  <si>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</si>
  <si>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</si>
  <si>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</si>
  <si>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</si>
  <si>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</si>
  <si>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</si>
  <si>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</si>
  <si>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</si>
  <si>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</si>
  <si>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</si>
  <si>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</si>
  <si>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</si>
  <si>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</si>
  <si>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</si>
  <si>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</si>
  <si>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</si>
  <si>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</si>
  <si>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</si>
  <si>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</si>
  <si>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</si>
  <si>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</si>
  <si>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</si>
  <si>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</si>
  <si>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</si>
  <si>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</si>
  <si>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</si>
  <si>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</si>
  <si>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</si>
  <si>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</si>
  <si>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</si>
  <si>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</si>
  <si>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</si>
  <si>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</si>
  <si>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</si>
  <si>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</si>
  <si>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</si>
  <si>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</si>
  <si>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</si>
  <si>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</si>
  <si>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</si>
  <si>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</si>
  <si>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</si>
  <si>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</si>
  <si>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</si>
  <si>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</si>
  <si>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</si>
  <si>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</si>
  <si>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</si>
  <si>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</si>
  <si>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</si>
  <si>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</si>
  <si>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</si>
  <si>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</si>
  <si>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</si>
  <si>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</si>
  <si>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</si>
  <si>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</si>
  <si>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</si>
  <si>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</si>
  <si>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</si>
  <si>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</si>
  <si>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</si>
  <si>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</si>
  <si>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</si>
  <si>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</si>
  <si>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</si>
  <si>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</si>
  <si>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</si>
  <si>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</si>
  <si>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</si>
  <si>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</si>
  <si>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</si>
  <si>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</si>
  <si>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</si>
  <si>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</si>
  <si>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</si>
  <si>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</si>
  <si>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</si>
  <si>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</si>
  <si>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</si>
  <si>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</si>
  <si>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</si>
  <si>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</si>
  <si>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</si>
  <si>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</si>
  <si>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</si>
  <si>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</si>
  <si>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</si>
  <si>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</si>
  <si>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</si>
  <si>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</si>
  <si>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</si>
  <si>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</si>
  <si>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</si>
  <si>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</si>
  <si>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</si>
  <si>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</si>
  <si>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</si>
  <si>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</si>
  <si>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</si>
  <si>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</si>
  <si>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</si>
  <si>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</si>
  <si>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</si>
  <si>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</si>
  <si>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</si>
  <si>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</si>
  <si>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</si>
  <si>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</si>
  <si>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</si>
  <si>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</si>
  <si>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</si>
  <si>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</si>
  <si>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</si>
  <si>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</si>
  <si>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</si>
  <si>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</si>
  <si>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</si>
  <si>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</si>
  <si>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</si>
  <si>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</si>
  <si>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</si>
  <si>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</si>
  <si>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</si>
  <si>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</si>
  <si>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</si>
  <si>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</si>
  <si>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</si>
  <si>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</si>
  <si>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</si>
  <si>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</si>
  <si>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</si>
  <si>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</si>
  <si>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</si>
  <si>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</si>
  <si>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</si>
  <si>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</si>
  <si>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</si>
  <si>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</si>
  <si>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</si>
  <si>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</si>
  <si>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</si>
  <si>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</si>
  <si>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</si>
  <si>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</si>
  <si>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</si>
  <si>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</si>
  <si>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</si>
  <si>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</si>
  <si>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</si>
  <si>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</si>
  <si>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</si>
  <si>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</si>
  <si>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</si>
  <si>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</si>
  <si>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</si>
  <si>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</si>
  <si>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</si>
  <si>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</si>
  <si>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</si>
  <si>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</si>
  <si>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</si>
  <si>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</si>
  <si>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</si>
  <si>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</si>
  <si>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</si>
  <si>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</si>
  <si>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</si>
  <si>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</si>
  <si>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</si>
  <si>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</si>
  <si>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</si>
  <si>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</si>
  <si>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</si>
  <si>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</si>
  <si>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</si>
  <si>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</si>
  <si>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</si>
  <si>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</si>
  <si>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</si>
  <si>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</si>
  <si>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</si>
  <si>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</si>
  <si>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</si>
  <si>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</si>
  <si>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</si>
  <si>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</si>
  <si>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</si>
  <si>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</si>
  <si>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</si>
  <si>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</si>
  <si>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</si>
  <si>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</si>
  <si>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</si>
  <si>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</si>
  <si>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</si>
  <si>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</si>
  <si>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</si>
  <si>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</si>
  <si>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</si>
  <si>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</si>
  <si>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</si>
  <si>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</si>
  <si>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</si>
  <si>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</si>
  <si>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</si>
  <si>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</si>
  <si>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</si>
  <si>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</si>
  <si>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</si>
  <si>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</si>
  <si>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</si>
  <si>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</si>
  <si>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</si>
  <si>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</si>
  <si>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</si>
  <si>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</si>
  <si>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</si>
  <si>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</si>
  <si>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</si>
  <si>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</si>
  <si>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</si>
  <si>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</si>
  <si>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</si>
  <si>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</si>
  <si>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</si>
  <si>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</si>
  <si>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</si>
  <si>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</si>
  <si>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</si>
  <si>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</si>
  <si>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</si>
  <si>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</si>
  <si>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</si>
  <si>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</si>
  <si>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</si>
  <si>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</si>
  <si>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</si>
  <si>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</si>
  <si>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</si>
  <si>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</si>
  <si>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</si>
  <si>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</si>
  <si>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</si>
  <si>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</si>
  <si>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</si>
  <si>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</si>
  <si>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</si>
  <si>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</si>
  <si>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</si>
  <si>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</si>
  <si>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</si>
  <si>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</si>
  <si>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</si>
  <si>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</si>
  <si>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</si>
  <si>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</si>
  <si>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</si>
  <si>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</si>
  <si>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</si>
  <si>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</si>
  <si>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</si>
  <si>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</si>
  <si>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</si>
  <si>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</si>
  <si>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</si>
  <si>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</si>
  <si>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</si>
  <si>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</si>
  <si>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</si>
  <si>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</si>
  <si>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</si>
  <si>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</si>
  <si>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</si>
  <si>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</si>
  <si>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</si>
  <si>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</si>
  <si>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</si>
  <si>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</si>
  <si>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</si>
  <si>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</si>
  <si>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</si>
  <si>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</si>
  <si>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</si>
  <si>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</si>
  <si>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</si>
  <si>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</si>
  <si>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</si>
  <si>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</si>
  <si>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</si>
  <si>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</si>
  <si>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</si>
  <si>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</si>
  <si>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</si>
  <si>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</si>
  <si>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</si>
  <si>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</si>
  <si>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</si>
  <si>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</si>
  <si>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</si>
  <si>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</si>
  <si>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</si>
  <si>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</si>
  <si>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</si>
  <si>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</si>
  <si>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</si>
  <si>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</si>
  <si>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</si>
  <si>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</si>
  <si>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</si>
  <si>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</si>
  <si>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</si>
  <si>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</si>
  <si>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</si>
  <si>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</si>
  <si>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</si>
  <si>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</si>
  <si>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</si>
  <si>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</si>
  <si>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</si>
  <si>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</si>
  <si>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</si>
  <si>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</si>
  <si>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</si>
  <si>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</si>
  <si>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</si>
  <si>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</si>
  <si>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</si>
  <si>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</si>
  <si>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</si>
  <si>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</si>
  <si>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</si>
  <si>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</si>
  <si>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</si>
  <si>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</si>
  <si>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</si>
  <si>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</si>
  <si>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</si>
  <si>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</si>
  <si>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</si>
  <si>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</si>
  <si>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</si>
  <si>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</si>
  <si>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</si>
  <si>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</si>
  <si>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</si>
  <si>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</si>
  <si>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</si>
  <si>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</si>
  <si>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</si>
  <si>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</si>
  <si>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</si>
  <si>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</si>
  <si>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</si>
  <si>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</si>
  <si>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</si>
  <si>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</si>
  <si>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</si>
  <si>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</si>
  <si>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</si>
  <si>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</si>
  <si>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</si>
  <si>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</si>
  <si>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</si>
  <si>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</si>
  <si>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</si>
  <si>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</si>
  <si>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</si>
  <si>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</si>
  <si>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</si>
  <si>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</si>
  <si>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</si>
  <si>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</si>
  <si>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</si>
  <si>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</si>
  <si>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</si>
  <si>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</si>
  <si>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</si>
  <si>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</si>
  <si>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</si>
  <si>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</si>
  <si>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</si>
  <si>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</si>
  <si>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</si>
  <si>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</si>
  <si>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</si>
  <si>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</si>
  <si>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</si>
  <si>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</si>
  <si>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</si>
  <si>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</si>
  <si>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</si>
  <si>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</si>
  <si>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</si>
  <si>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</si>
  <si>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</si>
  <si>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</si>
  <si>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</si>
  <si>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</si>
  <si>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</si>
  <si>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</si>
  <si>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</si>
  <si>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</si>
  <si>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</si>
  <si>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</si>
  <si>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</si>
  <si>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</si>
  <si>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</si>
  <si>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</si>
  <si>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</si>
  <si>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</si>
  <si>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</si>
  <si>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</si>
  <si>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</si>
  <si>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</si>
  <si>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</si>
  <si>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</si>
  <si>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</si>
  <si>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</si>
  <si>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</si>
  <si>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</si>
  <si>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</si>
  <si>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</si>
  <si>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</si>
  <si>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</si>
  <si>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</si>
  <si>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</si>
  <si>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</si>
  <si>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</si>
  <si>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</si>
  <si>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</si>
  <si>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</si>
  <si>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</si>
  <si>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</si>
  <si>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</si>
  <si>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</si>
  <si>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</si>
  <si>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</si>
  <si>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</si>
  <si>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</si>
  <si>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</si>
  <si>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</si>
  <si>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</si>
  <si>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</si>
  <si>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</si>
  <si>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</si>
  <si>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</si>
  <si>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</si>
  <si>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</si>
  <si>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</si>
  <si>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</si>
  <si>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</si>
  <si>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</si>
  <si>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</si>
  <si>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</si>
  <si>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</si>
  <si>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</si>
  <si>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</si>
  <si>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</si>
  <si>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</si>
  <si>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</si>
  <si>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</si>
  <si>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</si>
  <si>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</si>
  <si>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</si>
  <si>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</si>
  <si>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</si>
  <si>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</si>
  <si>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</si>
  <si>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</si>
  <si>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</si>
  <si>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</si>
  <si>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</si>
  <si>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</si>
  <si>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</si>
  <si>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</si>
  <si>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</si>
  <si>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</si>
  <si>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</si>
  <si>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</si>
  <si>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</si>
  <si>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</si>
  <si>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</si>
  <si>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</si>
  <si>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</si>
  <si>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</si>
  <si>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</si>
  <si>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</si>
  <si>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</si>
  <si>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</si>
  <si>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</si>
  <si>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</si>
  <si>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</si>
  <si>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</si>
  <si>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</si>
  <si>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</si>
  <si>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</si>
  <si>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</si>
  <si>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</si>
  <si>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</si>
  <si>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</si>
  <si>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</si>
  <si>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</si>
  <si>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</si>
  <si>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</si>
  <si>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</si>
  <si>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</si>
  <si>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</si>
  <si>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</si>
  <si>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</si>
  <si>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</si>
  <si>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</si>
  <si>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</si>
  <si>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</si>
  <si>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</si>
  <si>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</si>
  <si>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</si>
  <si>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</si>
  <si>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</si>
  <si>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</si>
  <si>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</si>
  <si>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</si>
  <si>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</si>
  <si>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</si>
  <si>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</si>
  <si>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</si>
  <si>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</si>
  <si>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</si>
  <si>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</si>
  <si>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</si>
  <si>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</si>
  <si>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</si>
  <si>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</si>
  <si>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</si>
  <si>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</si>
  <si>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</si>
  <si>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</si>
  <si>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</si>
  <si>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</si>
  <si>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</si>
  <si>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</si>
  <si>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</si>
  <si>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</si>
  <si>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</si>
  <si>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</si>
  <si>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</si>
  <si>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</si>
  <si>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</si>
  <si>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</si>
  <si>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</si>
  <si>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</si>
  <si>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</si>
  <si>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</si>
  <si>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</si>
  <si>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</si>
  <si>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</si>
  <si>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</si>
  <si>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</si>
  <si>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</si>
  <si>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</si>
  <si>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</si>
  <si>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</si>
  <si>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</si>
  <si>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</si>
  <si>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</si>
  <si>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</si>
  <si>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</si>
  <si>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</si>
  <si>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</si>
  <si>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</si>
  <si>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</si>
  <si>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</si>
  <si>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</si>
  <si>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</si>
  <si>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</si>
  <si>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</si>
  <si>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</si>
  <si>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</si>
  <si>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</si>
  <si>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</si>
  <si>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</si>
  <si>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</si>
  <si>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</si>
  <si>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</si>
  <si>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</si>
  <si>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</si>
  <si>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</si>
  <si>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</si>
  <si>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</si>
  <si>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</si>
  <si>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</si>
  <si>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</si>
  <si>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</si>
  <si>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</si>
  <si>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</si>
  <si>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</si>
  <si>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</si>
  <si>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</si>
  <si>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</si>
  <si>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</si>
  <si>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</si>
  <si>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</si>
  <si>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</si>
  <si>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</si>
  <si>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</si>
  <si>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</si>
  <si>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</si>
  <si>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</si>
  <si>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</si>
  <si>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</si>
  <si>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</si>
  <si>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</si>
  <si>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</si>
  <si>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</si>
  <si>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</si>
  <si>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</si>
  <si>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</si>
  <si>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</si>
  <si>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</si>
  <si>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</si>
  <si>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</si>
  <si>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</si>
  <si>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</si>
  <si>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</si>
  <si>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</si>
  <si>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</si>
  <si>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</si>
  <si>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</si>
  <si>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</si>
  <si>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</si>
  <si>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</si>
  <si>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</si>
  <si>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</si>
  <si>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</si>
  <si>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</si>
  <si>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</si>
  <si>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</si>
  <si>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</si>
  <si>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</si>
  <si>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</si>
  <si>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</si>
  <si>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</si>
  <si>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</si>
  <si>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</si>
  <si>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</si>
  <si>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</si>
  <si>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</si>
  <si>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</si>
  <si>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</si>
  <si>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</si>
  <si>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</si>
  <si>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</si>
  <si>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</si>
  <si>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</si>
  <si>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</si>
  <si>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</si>
  <si>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</si>
  <si>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</si>
  <si>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</si>
  <si>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</si>
  <si>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</si>
  <si>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</si>
  <si>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</si>
  <si>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</si>
  <si>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</si>
  <si>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</si>
  <si>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</si>
  <si>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</si>
  <si>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</si>
  <si>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</si>
  <si>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</si>
  <si>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</si>
  <si>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</si>
  <si>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</si>
  <si>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</si>
  <si>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</si>
  <si>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</si>
  <si>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</si>
  <si>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</si>
  <si>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</si>
  <si>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</si>
  <si>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</si>
  <si>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</si>
  <si>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</si>
  <si>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</si>
  <si>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</si>
  <si>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</si>
  <si>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</si>
  <si>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</si>
  <si>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</si>
  <si>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</si>
  <si>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</si>
  <si>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</si>
  <si>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</si>
  <si>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</si>
  <si>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</si>
  <si>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</si>
  <si>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</si>
  <si>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</si>
  <si>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</si>
  <si>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</si>
  <si>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</si>
  <si>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</si>
  <si>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</si>
  <si>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</si>
  <si>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</si>
  <si>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</si>
  <si>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</si>
  <si>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</si>
  <si>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</si>
  <si>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</si>
  <si>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</si>
  <si>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</si>
  <si>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</si>
  <si>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</si>
  <si>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</si>
  <si>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</si>
  <si>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</si>
  <si>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</si>
  <si>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</si>
  <si>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</si>
  <si>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</si>
  <si>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</si>
  <si>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</si>
  <si>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</si>
  <si>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</si>
  <si>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</si>
  <si>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</si>
  <si>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</si>
  <si>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</si>
  <si>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</si>
  <si>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</si>
  <si>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</si>
  <si>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</si>
  <si>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</si>
  <si>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</si>
  <si>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</si>
  <si>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</si>
  <si>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</si>
  <si>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</si>
  <si>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</si>
  <si>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</si>
  <si>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</si>
  <si>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</si>
  <si>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</si>
  <si>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</si>
  <si>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</si>
  <si>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</si>
  <si>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</si>
  <si>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</si>
  <si>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</si>
  <si>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</si>
  <si>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</si>
  <si>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</si>
  <si>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</si>
  <si>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</si>
  <si>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</si>
  <si>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</si>
  <si>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</si>
  <si>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</si>
  <si>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</si>
  <si>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</si>
  <si>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</si>
  <si>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</si>
  <si>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</si>
  <si>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</si>
  <si>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</si>
  <si>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</si>
  <si>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</si>
  <si>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</si>
  <si>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</si>
  <si>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</si>
  <si>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</si>
  <si>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</si>
  <si>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</si>
  <si>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</si>
  <si>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</si>
  <si>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</si>
  <si>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</si>
  <si>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</si>
  <si>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</si>
  <si>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</si>
  <si>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</si>
  <si>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</si>
  <si>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</si>
  <si>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</si>
  <si>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</si>
  <si>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</si>
  <si>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</si>
  <si>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</si>
  <si>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</si>
  <si>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</si>
  <si>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</si>
  <si>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</si>
  <si>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</si>
  <si>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</si>
  <si>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</si>
  <si>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</si>
  <si>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</si>
  <si>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</si>
  <si>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</si>
  <si>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</si>
  <si>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</si>
  <si>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</si>
  <si>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</si>
  <si>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</si>
  <si>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</si>
  <si>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</si>
  <si>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</si>
  <si>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</si>
  <si>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</si>
  <si>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</si>
  <si>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</si>
  <si>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</si>
  <si>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</si>
  <si>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</si>
  <si>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</si>
  <si>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</si>
  <si>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</si>
  <si>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</si>
  <si>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</si>
  <si>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</si>
  <si>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</si>
  <si>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</si>
  <si>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</si>
  <si>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</si>
  <si>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</si>
  <si>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</si>
  <si>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</si>
  <si>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</si>
  <si>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</si>
  <si>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</si>
  <si>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</si>
  <si>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</si>
  <si>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</si>
  <si>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</si>
  <si>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</si>
  <si>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</si>
  <si>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</si>
  <si>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</si>
  <si>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</si>
  <si>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</si>
  <si>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</si>
  <si>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</si>
  <si>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</si>
  <si>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</si>
  <si>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</si>
  <si>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</si>
  <si>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</si>
  <si>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</si>
  <si>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</si>
  <si>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</si>
  <si>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</si>
  <si>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</si>
  <si>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</si>
  <si>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</si>
  <si>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</si>
  <si>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</si>
  <si>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</si>
  <si>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</si>
  <si>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</si>
  <si>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</si>
  <si>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</si>
  <si>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</si>
  <si>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</si>
  <si>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</si>
  <si>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</si>
  <si>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</si>
  <si>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</si>
  <si>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</si>
  <si>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</si>
  <si>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</si>
  <si>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</si>
  <si>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</si>
  <si>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</si>
  <si>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</si>
  <si>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</si>
  <si>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</si>
  <si>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</si>
  <si>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</si>
  <si>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</si>
  <si>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</si>
  <si>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</si>
  <si>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</si>
  <si>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</si>
  <si>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</si>
  <si>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</si>
  <si>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</si>
  <si>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</si>
  <si>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</si>
  <si>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</si>
  <si>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</si>
  <si>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</si>
  <si>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</si>
  <si>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</si>
  <si>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</si>
  <si>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</si>
  <si>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</si>
  <si>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</si>
  <si>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</si>
  <si>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</si>
  <si>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</si>
  <si>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</si>
  <si>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</si>
  <si>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</si>
  <si>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</si>
  <si>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</si>
  <si>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</si>
  <si>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</si>
  <si>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</si>
  <si>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</si>
  <si>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</si>
  <si>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</si>
  <si>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</si>
  <si>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</si>
  <si>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</si>
  <si>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</si>
  <si>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</si>
  <si>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</si>
  <si>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</si>
  <si>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</si>
  <si>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</si>
  <si>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</si>
  <si>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</si>
  <si>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</si>
  <si>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</si>
  <si>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</si>
  <si>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</si>
  <si>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</si>
  <si>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</si>
  <si>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</si>
  <si>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</si>
  <si>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</si>
  <si>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</si>
  <si>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</si>
  <si>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</si>
  <si>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</si>
  <si>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</si>
  <si>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</si>
  <si>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</si>
  <si>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</si>
  <si>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</si>
  <si>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</si>
  <si>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</si>
  <si>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</si>
  <si>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</si>
  <si>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</si>
  <si>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</si>
  <si>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</si>
  <si>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</si>
  <si>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</si>
  <si>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</si>
  <si>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</si>
  <si>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</si>
  <si>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</si>
  <si>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</si>
  <si>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</si>
  <si>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</si>
  <si>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</si>
  <si>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</si>
  <si>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</si>
  <si>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</si>
  <si>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</si>
  <si>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</si>
  <si>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</si>
  <si>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</si>
  <si>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</si>
  <si>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</si>
  <si>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</si>
  <si>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</si>
  <si>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</si>
  <si>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</si>
  <si>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</si>
  <si>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</si>
  <si>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</si>
  <si>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</si>
  <si>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</si>
  <si>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</si>
  <si>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</si>
  <si>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</si>
  <si>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</si>
  <si>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</si>
  <si>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</si>
  <si>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</si>
  <si>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</si>
  <si>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</si>
  <si>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</si>
  <si>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</si>
  <si>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</si>
  <si>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</si>
  <si>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</si>
  <si>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</si>
  <si>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</si>
  <si>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</si>
  <si>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</si>
  <si>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</si>
  <si>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</si>
  <si>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</si>
  <si>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</si>
  <si>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</si>
  <si>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</si>
  <si>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</si>
  <si>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</si>
  <si>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</si>
  <si>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</si>
  <si>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</si>
  <si>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</si>
  <si>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</si>
  <si>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</si>
  <si>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</si>
  <si>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</si>
  <si>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</si>
  <si>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</si>
  <si>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</si>
  <si>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</si>
  <si>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</si>
  <si>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</si>
  <si>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</si>
  <si>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</si>
  <si>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</si>
  <si>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</si>
  <si>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</si>
  <si>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</si>
  <si>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</si>
  <si>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</si>
  <si>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</si>
  <si>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</si>
  <si>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</si>
  <si>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</si>
  <si>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</si>
  <si>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</si>
  <si>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</si>
  <si>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</si>
  <si>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</si>
  <si>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</si>
  <si>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</si>
  <si>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</si>
  <si>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</si>
  <si>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</si>
  <si>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</si>
  <si>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</si>
  <si>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</si>
  <si>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</si>
  <si>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</si>
  <si>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</si>
  <si>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</si>
  <si>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</si>
  <si>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</si>
  <si>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</si>
  <si>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</si>
  <si>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</si>
  <si>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</si>
  <si>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</si>
  <si>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</si>
  <si>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</si>
  <si>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</si>
  <si>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</si>
  <si>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</si>
  <si>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</si>
  <si>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</si>
  <si>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</si>
  <si>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</si>
  <si>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</si>
  <si>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</si>
  <si>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</si>
  <si>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</si>
  <si>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</si>
  <si>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</si>
  <si>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</si>
  <si>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</si>
  <si>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</si>
  <si>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</si>
  <si>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</si>
  <si>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</si>
  <si>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</si>
  <si>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</si>
  <si>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</si>
  <si>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</si>
  <si>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</si>
  <si>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</si>
  <si>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</si>
  <si>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</si>
  <si>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</si>
  <si>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</si>
  <si>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</si>
  <si>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</si>
  <si>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</si>
  <si>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</si>
  <si>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</si>
  <si>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</si>
  <si>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</si>
  <si>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</si>
  <si>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</si>
  <si>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</si>
  <si>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</si>
  <si>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</si>
  <si>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</si>
  <si>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</si>
  <si>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</si>
  <si>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</si>
  <si>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</si>
  <si>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</si>
  <si>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</si>
  <si>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</si>
  <si>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</si>
  <si>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</si>
  <si>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</si>
  <si>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</si>
  <si>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</si>
  <si>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</si>
  <si>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</si>
  <si>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</si>
  <si>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</si>
  <si>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</si>
  <si>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</si>
  <si>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</si>
  <si>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</si>
  <si>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</si>
  <si>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</si>
  <si>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</si>
  <si>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</si>
  <si>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</si>
  <si>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</si>
  <si>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</si>
  <si>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</si>
  <si>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</si>
  <si>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</si>
  <si>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</si>
  <si>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</si>
  <si>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</si>
  <si>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</si>
  <si>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</si>
  <si>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</si>
  <si>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</si>
  <si>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</si>
  <si>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</si>
  <si>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</si>
  <si>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</si>
  <si>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</si>
  <si>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</si>
  <si>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</si>
  <si>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</si>
  <si>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</si>
  <si>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</si>
  <si>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</si>
  <si>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</si>
  <si>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</si>
  <si>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</si>
  <si>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</si>
  <si>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</si>
  <si>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</si>
  <si>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</si>
  <si>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</si>
  <si>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</si>
  <si>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</si>
  <si>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</si>
  <si>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</si>
  <si>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</si>
  <si>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</si>
  <si>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</si>
  <si>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</si>
  <si>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</si>
  <si>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</si>
  <si>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</si>
  <si>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</si>
  <si>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</si>
  <si>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</si>
  <si>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</si>
  <si>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</si>
  <si>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</si>
  <si>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</si>
  <si>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</si>
  <si>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</si>
  <si>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</si>
  <si>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</si>
  <si>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</si>
  <si>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</si>
  <si>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</si>
  <si>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</si>
  <si>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</si>
  <si>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</si>
  <si>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</si>
  <si>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</si>
  <si>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</si>
  <si>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</si>
  <si>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</si>
  <si>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</si>
  <si>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</si>
  <si>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</si>
  <si>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</si>
  <si>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</si>
  <si>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</si>
  <si>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</si>
  <si>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</si>
  <si>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</si>
  <si>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</si>
  <si>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</si>
  <si>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</si>
  <si>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</si>
  <si>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</si>
  <si>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</si>
  <si>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</si>
  <si>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</si>
  <si>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</si>
  <si>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</si>
  <si>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</si>
  <si>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</si>
  <si>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</si>
  <si>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</si>
  <si>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</si>
  <si>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</si>
  <si>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</si>
  <si>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</si>
  <si>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</si>
  <si>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</si>
  <si>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</si>
  <si>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</si>
  <si>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</si>
  <si>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</si>
  <si>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</si>
  <si>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</si>
  <si>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</si>
  <si>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</si>
  <si>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</si>
  <si>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</si>
  <si>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</si>
  <si>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</si>
  <si>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</si>
  <si>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</si>
  <si>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</si>
  <si>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</si>
  <si>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</si>
  <si>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</si>
  <si>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</si>
  <si>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</si>
  <si>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</si>
  <si>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</si>
  <si>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</si>
  <si>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</si>
  <si>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</si>
  <si>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</si>
  <si>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</si>
  <si>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</si>
  <si>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</si>
  <si>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</si>
  <si>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</si>
  <si>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</si>
  <si>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</si>
  <si>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</si>
  <si>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</si>
  <si>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</si>
  <si>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</si>
  <si>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</si>
  <si>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</si>
  <si>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</si>
  <si>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</si>
  <si>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</si>
  <si>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</si>
  <si>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</si>
  <si>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</si>
  <si>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</si>
  <si>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</si>
  <si>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</si>
  <si>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</si>
  <si>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</si>
  <si>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</si>
  <si>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</si>
  <si>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</si>
  <si>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</si>
  <si>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</si>
  <si>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</si>
  <si>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</si>
  <si>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</si>
  <si>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</si>
  <si>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</si>
  <si>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</si>
  <si>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</si>
  <si>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</si>
  <si>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</si>
  <si>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</si>
  <si>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</si>
  <si>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</si>
  <si>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</si>
  <si>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</si>
  <si>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</si>
  <si>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</si>
  <si>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</si>
  <si>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</si>
  <si>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</si>
  <si>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</si>
  <si>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</si>
  <si>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</si>
  <si>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</si>
  <si>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</si>
  <si>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</si>
  <si>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</si>
  <si>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</si>
  <si>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</si>
  <si>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</si>
  <si>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</si>
  <si>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</si>
  <si>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</si>
  <si>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</si>
  <si>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</si>
  <si>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</si>
  <si>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</si>
  <si>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</si>
  <si>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</si>
  <si>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</si>
  <si>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</si>
  <si>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</si>
  <si>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</si>
  <si>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</si>
  <si>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</si>
  <si>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</si>
  <si>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</si>
  <si>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</si>
  <si>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</si>
  <si>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</si>
  <si>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</si>
  <si>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</si>
  <si>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</si>
  <si>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</si>
  <si>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</si>
  <si>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</si>
  <si>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</si>
  <si>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</si>
  <si>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</si>
  <si>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</si>
  <si>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</si>
  <si>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</si>
  <si>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</si>
  <si>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</si>
  <si>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</si>
  <si>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</si>
  <si>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</si>
  <si>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</si>
  <si>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</si>
  <si>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</si>
  <si>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</si>
  <si>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</si>
  <si>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</si>
  <si>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</si>
  <si>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</si>
  <si>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</si>
  <si>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</si>
  <si>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</si>
  <si>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</si>
  <si>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</si>
  <si>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</si>
  <si>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</si>
  <si>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</si>
  <si>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</si>
  <si>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</si>
  <si>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</si>
  <si>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</si>
  <si>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</si>
  <si>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</si>
  <si>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</si>
  <si>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</si>
  <si>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</si>
  <si>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</si>
  <si>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</si>
  <si>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</si>
  <si>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</si>
  <si>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</si>
  <si>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</si>
  <si>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</si>
  <si>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</si>
  <si>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</si>
  <si>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</si>
  <si>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</si>
  <si>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</si>
  <si>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</si>
  <si>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</si>
  <si>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</si>
  <si>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</si>
  <si>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</si>
  <si>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</si>
  <si>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</si>
  <si>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</si>
  <si>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</si>
  <si>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</si>
  <si>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</si>
  <si>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</si>
  <si>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</si>
  <si>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</si>
  <si>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</si>
  <si>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</si>
  <si>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</si>
  <si>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</si>
  <si>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</si>
  <si>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</si>
  <si>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</si>
  <si>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</si>
  <si>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</si>
  <si>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</si>
  <si>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</si>
  <si>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</si>
  <si>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</si>
  <si>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</si>
  <si>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</si>
  <si>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</si>
  <si>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</si>
  <si>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</si>
  <si>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</si>
  <si>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</si>
  <si>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</si>
  <si>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</si>
  <si>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</si>
  <si>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</si>
  <si>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</si>
  <si>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</si>
  <si>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</si>
  <si>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</si>
  <si>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</si>
  <si>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</si>
  <si>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</si>
  <si>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</si>
  <si>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</si>
  <si>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</si>
  <si>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</si>
  <si>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</si>
  <si>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</si>
  <si>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</si>
  <si>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</si>
  <si>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</si>
  <si>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</si>
  <si>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</si>
  <si>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</si>
  <si>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</si>
  <si>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</si>
  <si>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</si>
  <si>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</si>
  <si>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</si>
  <si>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</si>
  <si>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</si>
  <si>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</si>
  <si>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</si>
  <si>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</si>
  <si>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</si>
  <si>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</si>
  <si>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</si>
  <si>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</si>
  <si>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</si>
  <si>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</si>
  <si>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</si>
  <si>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</si>
  <si>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</si>
  <si>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</si>
  <si>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</si>
  <si>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</si>
  <si>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</si>
  <si>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</si>
  <si>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</si>
  <si>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</si>
  <si>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</si>
  <si>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</si>
  <si>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</si>
  <si>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</si>
  <si>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</si>
  <si>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</si>
  <si>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</si>
  <si>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</si>
  <si>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</si>
  <si>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</si>
  <si>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</si>
  <si>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</si>
  <si>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</si>
  <si>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</si>
  <si>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</si>
  <si>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</si>
  <si>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</si>
  <si>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</si>
  <si>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</si>
  <si>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</si>
  <si>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</si>
  <si>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</si>
  <si>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</si>
  <si>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</si>
  <si>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</si>
  <si>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</si>
  <si>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</si>
  <si>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</si>
  <si>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</si>
  <si>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</si>
  <si>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</si>
  <si>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</si>
  <si>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</si>
  <si>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</si>
  <si>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</si>
  <si>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</si>
  <si>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</si>
  <si>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</si>
  <si>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</si>
  <si>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</si>
  <si>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</si>
  <si>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</si>
  <si>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</si>
  <si>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</si>
  <si>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</si>
  <si>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</si>
  <si>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</si>
  <si>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</si>
  <si>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</si>
  <si>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</si>
  <si>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</si>
  <si>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</si>
  <si>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</si>
  <si>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</si>
  <si>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</si>
  <si>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</si>
  <si>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</si>
  <si>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</si>
  <si>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</si>
  <si>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</si>
  <si>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</si>
  <si>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</si>
  <si>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</si>
  <si>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</si>
  <si>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</si>
  <si>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</si>
  <si>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</si>
  <si>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</si>
  <si>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</si>
  <si>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</si>
  <si>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</si>
  <si>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</si>
  <si>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</si>
  <si>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</si>
  <si>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</si>
  <si>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</si>
  <si>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</si>
  <si>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</si>
  <si>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</si>
  <si>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</si>
  <si>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</si>
  <si>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</si>
  <si>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</si>
  <si>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</si>
  <si>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</si>
  <si>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</si>
  <si>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</si>
  <si>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</si>
  <si>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</si>
  <si>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</si>
  <si>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</si>
  <si>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</si>
  <si>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</si>
  <si>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</si>
  <si>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</si>
  <si>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</si>
  <si>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</si>
  <si>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</si>
  <si>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</si>
  <si>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</si>
  <si>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</si>
  <si>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</si>
  <si>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</si>
  <si>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</si>
  <si>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</si>
  <si>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</si>
  <si>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</si>
  <si>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</si>
  <si>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</si>
  <si>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</si>
  <si>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</si>
  <si>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</si>
  <si>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</si>
  <si>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</si>
  <si>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</si>
  <si>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</si>
  <si>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</si>
  <si>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</si>
  <si>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</si>
  <si>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</si>
  <si>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</si>
  <si>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</si>
  <si>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</si>
  <si>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</si>
  <si>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</si>
  <si>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</si>
  <si>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</si>
  <si>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</si>
  <si>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</si>
  <si>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</si>
  <si>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</si>
  <si>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</si>
  <si>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</si>
  <si>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</si>
  <si>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</si>
  <si>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</si>
  <si>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</si>
  <si>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</si>
  <si>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</si>
  <si>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</si>
  <si>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</si>
  <si>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</si>
  <si>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</si>
  <si>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</si>
  <si>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</si>
  <si>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</si>
  <si>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</si>
  <si>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</si>
  <si>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</si>
  <si>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</si>
  <si>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</si>
  <si>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</si>
  <si>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</si>
  <si>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</si>
  <si>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</si>
  <si>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</si>
  <si>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</si>
  <si>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</si>
  <si>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</si>
  <si>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</si>
  <si>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</si>
  <si>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</si>
  <si>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</si>
  <si>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</si>
  <si>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</si>
  <si>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</si>
  <si>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</si>
  <si>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</si>
  <si>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</si>
  <si>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</si>
  <si>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</si>
  <si>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</si>
  <si>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</si>
  <si>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</si>
  <si>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</si>
  <si>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</si>
  <si>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</si>
  <si>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</si>
  <si>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</si>
  <si>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</si>
  <si>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</si>
  <si>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</si>
  <si>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</si>
  <si>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</si>
  <si>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</si>
  <si>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</si>
  <si>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</si>
  <si>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</si>
  <si>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</si>
  <si>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</si>
  <si>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</si>
  <si>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</si>
  <si>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</si>
  <si>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</si>
  <si>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</si>
  <si>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</si>
  <si>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</si>
  <si>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</si>
  <si>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</si>
  <si>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</si>
  <si>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</si>
  <si>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</si>
  <si>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</si>
  <si>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</si>
  <si>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</si>
  <si>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</si>
  <si>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</si>
  <si>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</si>
  <si>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</si>
  <si>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</si>
  <si>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</si>
  <si>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</si>
  <si>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</si>
  <si>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</si>
  <si>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</si>
  <si>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</si>
  <si>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</si>
  <si>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</si>
  <si>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</si>
  <si>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</si>
  <si>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</si>
  <si>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</si>
  <si>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</si>
  <si>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</si>
  <si>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</si>
  <si>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</si>
  <si>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</si>
  <si>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</si>
  <si>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</si>
  <si>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</si>
  <si>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</si>
  <si>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</si>
  <si>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</si>
  <si>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</si>
  <si>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</si>
  <si>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</si>
  <si>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</si>
  <si>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</si>
  <si>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</si>
  <si>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</si>
  <si>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</si>
  <si>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</si>
  <si>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</si>
  <si>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</si>
  <si>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</si>
  <si>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</si>
  <si>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</si>
  <si>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</si>
  <si>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</si>
  <si>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</si>
  <si>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</si>
  <si>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</si>
  <si>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</si>
  <si>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</si>
  <si>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</si>
  <si>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</si>
  <si>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</si>
  <si>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</si>
  <si>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</si>
  <si>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</si>
  <si>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</si>
  <si>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</si>
  <si>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</si>
  <si>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</si>
  <si>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</si>
  <si>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</si>
  <si>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</si>
  <si>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</si>
  <si>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</si>
  <si>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</si>
  <si>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</si>
  <si>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</si>
  <si>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</si>
  <si>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</si>
  <si>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</si>
  <si>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</si>
  <si>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</si>
  <si>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</si>
  <si>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</si>
  <si>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</si>
  <si>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</si>
  <si>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</si>
  <si>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</si>
  <si>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</si>
  <si>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</si>
  <si>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</si>
  <si>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</si>
  <si>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</si>
  <si>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</si>
  <si>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</si>
  <si>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</si>
  <si>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</si>
  <si>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</si>
  <si>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</si>
  <si>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</si>
  <si>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</si>
  <si>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</si>
  <si>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</si>
  <si>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</si>
  <si>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</si>
  <si>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</si>
  <si>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</si>
  <si>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</si>
  <si>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</si>
  <si>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</si>
  <si>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</si>
  <si>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</si>
  <si>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</si>
  <si>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</si>
  <si>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</si>
  <si>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</si>
  <si>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</si>
  <si>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</si>
  <si>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</si>
  <si>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</si>
  <si>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</si>
  <si>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</si>
  <si>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</si>
  <si>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</si>
  <si>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</si>
  <si>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</si>
  <si>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</si>
  <si>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</si>
  <si>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</si>
  <si>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</si>
  <si>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</si>
  <si>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</si>
  <si>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</si>
  <si>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</si>
  <si>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</si>
  <si>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</si>
  <si>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</si>
  <si>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</si>
  <si>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</si>
  <si>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</si>
  <si>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</si>
  <si>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</si>
  <si>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</si>
  <si>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</si>
  <si>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</si>
  <si>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</si>
  <si>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</si>
  <si>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</si>
  <si>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</si>
  <si>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</si>
  <si>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</si>
  <si>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</si>
  <si>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</si>
  <si>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</si>
  <si>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</si>
  <si>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</si>
  <si>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</si>
  <si>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</si>
  <si>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</si>
  <si>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</si>
  <si>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</si>
  <si>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</si>
  <si>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</si>
  <si>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</si>
  <si>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</si>
  <si>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</si>
  <si>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</si>
  <si>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</si>
  <si>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</si>
  <si>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</si>
  <si>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</si>
  <si>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</si>
  <si>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</si>
  <si>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</si>
  <si>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</si>
  <si>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</si>
  <si>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</si>
  <si>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</si>
  <si>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</si>
  <si>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</si>
  <si>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</si>
  <si>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</si>
  <si>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</si>
  <si>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</si>
  <si>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</si>
  <si>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</si>
  <si>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</si>
  <si>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</si>
  <si>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</si>
  <si>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</si>
  <si>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</si>
  <si>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</si>
  <si>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</si>
  <si>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</si>
  <si>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</si>
  <si>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</si>
  <si>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</si>
  <si>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</si>
  <si>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</si>
  <si>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</si>
  <si>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</si>
  <si>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</si>
  <si>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</si>
  <si>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</si>
  <si>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</si>
  <si>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</si>
  <si>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</si>
  <si>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</si>
  <si>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</si>
  <si>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</si>
  <si>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</si>
  <si>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</si>
  <si>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</si>
  <si>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</si>
  <si>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</si>
  <si>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</si>
  <si>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</si>
  <si>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</si>
  <si>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</si>
  <si>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</si>
  <si>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</si>
  <si>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</si>
  <si>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</si>
  <si>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</si>
  <si>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</si>
  <si>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</si>
  <si>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</si>
  <si>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</si>
  <si>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</si>
  <si>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</si>
  <si>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</si>
  <si>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</si>
  <si>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</si>
  <si>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</si>
  <si>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</si>
  <si>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</si>
  <si>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</si>
  <si>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</si>
  <si>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</si>
  <si>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</si>
  <si>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</si>
  <si>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</si>
  <si>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</si>
  <si>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</si>
  <si>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</si>
  <si>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</si>
  <si>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</si>
  <si>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</si>
  <si>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</si>
  <si>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</si>
  <si>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</si>
  <si>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</si>
  <si>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</si>
  <si>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</si>
  <si>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</si>
  <si>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</si>
  <si>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</si>
  <si>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</si>
  <si>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</si>
  <si>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</si>
  <si>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</si>
  <si>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</si>
  <si>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</si>
  <si>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</si>
  <si>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</si>
  <si>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</si>
  <si>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</si>
  <si>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</si>
  <si>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</si>
  <si>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</si>
  <si>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</si>
  <si>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</si>
  <si>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</si>
  <si>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</si>
  <si>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</si>
  <si>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</si>
  <si>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</si>
  <si>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</si>
  <si>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</si>
  <si>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</si>
  <si>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</si>
  <si>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</si>
  <si>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</si>
  <si>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</si>
  <si>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</si>
  <si>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</si>
  <si>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</si>
  <si>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</si>
  <si>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</si>
  <si>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</si>
  <si>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</si>
  <si>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</si>
  <si>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</si>
  <si>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</si>
  <si>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</si>
  <si>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</si>
  <si>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</si>
  <si>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</si>
  <si>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</si>
  <si>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</si>
  <si>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</si>
  <si>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</si>
  <si>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</si>
  <si>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</si>
  <si>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</si>
  <si>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</si>
  <si>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</si>
  <si>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</si>
  <si>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</si>
  <si>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</si>
  <si>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</si>
  <si>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</si>
  <si>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</si>
  <si>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</si>
  <si>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</si>
  <si>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</si>
  <si>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</si>
  <si>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</si>
  <si>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</si>
  <si>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</si>
  <si>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</si>
  <si>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</si>
  <si>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</si>
  <si>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</si>
  <si>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</si>
  <si>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</si>
  <si>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</si>
  <si>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</si>
  <si>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</si>
  <si>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</si>
  <si>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</si>
  <si>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</si>
  <si>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</si>
  <si>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</si>
  <si>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</si>
  <si>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</si>
  <si>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</si>
  <si>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</si>
  <si>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</si>
  <si>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</si>
  <si>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</si>
  <si>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</si>
  <si>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</si>
  <si>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</si>
  <si>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</si>
  <si>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</si>
  <si>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</si>
  <si>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</si>
  <si>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</si>
  <si>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</si>
  <si>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</si>
  <si>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</si>
  <si>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</si>
  <si>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</si>
  <si>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</si>
  <si>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</si>
  <si>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</si>
  <si>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</si>
  <si>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</si>
  <si>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</si>
  <si>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</si>
  <si>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</si>
  <si>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</si>
  <si>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</si>
  <si>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</si>
  <si>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</si>
  <si>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</si>
  <si>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</si>
  <si>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</si>
  <si>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</si>
  <si>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</si>
  <si>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</si>
  <si>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</si>
  <si>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</si>
  <si>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</si>
  <si>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</si>
  <si>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</si>
  <si>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</si>
  <si>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</si>
  <si>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</si>
  <si>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</si>
  <si>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</si>
  <si>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</si>
  <si>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</si>
  <si>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</si>
  <si>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</si>
  <si>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</si>
  <si>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</si>
  <si>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</si>
  <si>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</si>
  <si>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</si>
  <si>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</si>
  <si>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</si>
  <si>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</si>
  <si>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</si>
  <si>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</si>
  <si>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</si>
  <si>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</si>
  <si>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</si>
  <si>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</si>
  <si>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</si>
  <si>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</si>
  <si>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</si>
  <si>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</si>
  <si>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</si>
  <si>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</si>
  <si>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</si>
  <si>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</si>
  <si>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</si>
  <si>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</si>
  <si>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</si>
  <si>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</si>
  <si>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</si>
  <si>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</si>
  <si>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</si>
  <si>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</si>
  <si>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</si>
  <si>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</si>
  <si>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</si>
  <si>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</si>
  <si>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</si>
  <si>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</si>
  <si>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</si>
  <si>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</si>
  <si>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</si>
  <si>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</si>
  <si>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</si>
  <si>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</si>
  <si>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</si>
  <si>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</si>
  <si>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</si>
  <si>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</si>
  <si>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</si>
  <si>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</si>
  <si>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</si>
  <si>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</si>
  <si>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</si>
  <si>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</si>
  <si>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</si>
  <si>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</si>
  <si>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</si>
  <si>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</si>
  <si>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</si>
  <si>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</si>
  <si>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</si>
  <si>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</si>
  <si>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</si>
  <si>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</si>
  <si>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</si>
  <si>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</si>
  <si>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</si>
  <si>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</si>
  <si>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</si>
  <si>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</si>
  <si>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</si>
  <si>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</si>
  <si>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</si>
  <si>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</si>
  <si>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</si>
  <si>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</si>
  <si>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</si>
  <si>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</si>
  <si>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</si>
  <si>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</si>
  <si>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</si>
  <si>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</si>
  <si>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</si>
  <si>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</si>
  <si>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</si>
  <si>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</si>
  <si>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</si>
  <si>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</si>
  <si>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</si>
  <si>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</si>
  <si>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</si>
  <si>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</si>
  <si>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</si>
  <si>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</si>
  <si>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</si>
  <si>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</si>
  <si>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</si>
  <si>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</si>
  <si>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</si>
  <si>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</si>
  <si>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</si>
  <si>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</si>
  <si>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</si>
  <si>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</si>
  <si>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</si>
  <si>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</si>
  <si>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</si>
  <si>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</si>
  <si>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</si>
  <si>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</si>
  <si>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</si>
  <si>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</si>
  <si>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</si>
  <si>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</si>
  <si>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</si>
  <si>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</si>
  <si>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</si>
  <si>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</si>
  <si>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</si>
  <si>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</si>
  <si>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</si>
  <si>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</si>
  <si>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</si>
  <si>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</si>
  <si>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</si>
  <si>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</si>
  <si>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</si>
  <si>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</si>
  <si>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</si>
  <si>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</si>
  <si>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</si>
  <si>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</si>
  <si>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</si>
  <si>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</si>
  <si>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</si>
  <si>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</si>
  <si>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</si>
  <si>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</si>
  <si>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</si>
  <si>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</si>
  <si>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</si>
  <si>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</si>
  <si>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</si>
  <si>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</si>
  <si>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</si>
  <si>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</si>
  <si>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</si>
  <si>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</si>
  <si>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</si>
  <si>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</si>
  <si>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</si>
  <si>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</si>
  <si>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</si>
  <si>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</si>
  <si>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</si>
  <si>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</si>
  <si>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</si>
  <si>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</si>
  <si>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</si>
  <si>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</si>
  <si>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</si>
  <si>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</si>
  <si>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</si>
  <si>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</si>
  <si>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</si>
  <si>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</si>
  <si>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</si>
  <si>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</si>
  <si>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</si>
  <si>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</si>
  <si>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</si>
  <si>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</si>
  <si>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</si>
  <si>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</si>
  <si>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</si>
  <si>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</si>
  <si>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</si>
  <si>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</si>
  <si>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</si>
  <si>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</si>
  <si>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</si>
  <si>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</si>
  <si>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</si>
  <si>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</si>
  <si>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</si>
  <si>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</si>
  <si>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</si>
  <si>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</si>
  <si>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</si>
  <si>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</si>
  <si>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</si>
  <si>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</si>
  <si>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</si>
  <si>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</si>
  <si>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</si>
  <si>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</si>
  <si>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</si>
  <si>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</si>
  <si>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</si>
  <si>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</si>
  <si>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</si>
  <si>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</si>
  <si>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</si>
  <si>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</si>
  <si>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</si>
  <si>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</si>
  <si>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</si>
  <si>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</si>
  <si>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</si>
  <si>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</si>
  <si>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</si>
  <si>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</si>
  <si>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</si>
  <si>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</si>
  <si>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</si>
  <si>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</si>
  <si>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</si>
  <si>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</si>
  <si>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</si>
  <si>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</si>
  <si>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</si>
  <si>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</si>
  <si>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</si>
  <si>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</si>
  <si>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</si>
  <si>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</si>
  <si>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</si>
  <si>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</si>
  <si>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</si>
  <si>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</si>
  <si>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</si>
  <si>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</si>
  <si>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</si>
  <si>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</si>
  <si>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</si>
  <si>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</si>
  <si>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</si>
  <si>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</si>
  <si>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</si>
  <si>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</si>
  <si>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</si>
  <si>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</si>
  <si>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</si>
  <si>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</si>
  <si>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</si>
  <si>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</si>
  <si>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</si>
  <si>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</si>
  <si>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</si>
  <si>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</si>
  <si>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</si>
  <si>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</si>
  <si>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</si>
  <si>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</si>
  <si>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</si>
  <si>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</si>
  <si>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</si>
  <si>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</si>
  <si>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</si>
  <si>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</si>
  <si>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</si>
  <si>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</si>
  <si>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</si>
  <si>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</si>
  <si>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</si>
  <si>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</si>
  <si>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</si>
  <si>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</si>
  <si>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</si>
  <si>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</si>
  <si>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</si>
  <si>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</si>
  <si>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</si>
  <si>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</si>
  <si>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</si>
  <si>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</si>
  <si>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</si>
  <si>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</si>
  <si>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</si>
  <si>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</si>
  <si>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</si>
  <si>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</si>
  <si>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</si>
  <si>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</si>
  <si>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</si>
  <si>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</si>
  <si>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</si>
  <si>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</si>
  <si>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</si>
  <si>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</si>
  <si>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</si>
  <si>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</si>
  <si>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</si>
  <si>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</si>
  <si>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</si>
  <si>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</si>
  <si>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</si>
  <si>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</si>
  <si>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</si>
  <si>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</si>
  <si>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</si>
  <si>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</si>
  <si>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</si>
  <si>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</si>
  <si>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</si>
  <si>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</si>
  <si>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</si>
  <si>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</si>
  <si>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</si>
  <si>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</si>
  <si>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</si>
  <si>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</si>
  <si>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</si>
  <si>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</si>
  <si>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</si>
  <si>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</si>
  <si>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</si>
  <si>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</si>
  <si>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</si>
  <si>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</si>
  <si>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</si>
  <si>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</si>
  <si>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</si>
  <si>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</si>
  <si>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</si>
  <si>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</si>
  <si>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</si>
  <si>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</si>
  <si>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</si>
  <si>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</si>
  <si>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</si>
  <si>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</si>
  <si>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</si>
  <si>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</si>
  <si>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</si>
  <si>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</si>
  <si>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</si>
  <si>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</si>
  <si>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</si>
  <si>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</si>
  <si>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</si>
  <si>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</si>
  <si>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</si>
  <si>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</si>
  <si>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</si>
  <si>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</si>
  <si>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</si>
  <si>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</si>
  <si>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</si>
  <si>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</si>
  <si>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</si>
  <si>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</si>
  <si>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</si>
  <si>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</si>
  <si>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</si>
  <si>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</si>
  <si>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</si>
  <si>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</si>
  <si>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</si>
  <si>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</si>
  <si>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</si>
  <si>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</si>
  <si>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</si>
  <si>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</si>
  <si>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</si>
  <si>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</si>
  <si>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</si>
  <si>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</si>
  <si>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</si>
  <si>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</si>
  <si>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</si>
  <si>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</si>
  <si>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</si>
  <si>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</si>
  <si>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</si>
  <si>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</si>
  <si>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</si>
  <si>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</si>
  <si>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</si>
  <si>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</si>
  <si>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</si>
  <si>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</si>
  <si>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</si>
  <si>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</si>
  <si>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</si>
  <si>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</si>
  <si>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</si>
  <si>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</si>
  <si>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</si>
  <si>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</si>
  <si>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</si>
  <si>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</si>
  <si>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</si>
  <si>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</si>
  <si>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</si>
  <si>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</si>
  <si>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</si>
  <si>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</si>
  <si>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</si>
  <si>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</si>
  <si>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</si>
  <si>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</si>
  <si>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</si>
  <si>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</si>
  <si>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</si>
  <si>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</si>
  <si>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</si>
  <si>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</si>
  <si>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</si>
  <si>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</si>
  <si>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</si>
  <si>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</si>
  <si>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</si>
  <si>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</si>
  <si>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</si>
  <si>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</si>
  <si>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</si>
  <si>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</si>
  <si>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</si>
  <si>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</si>
  <si>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</si>
  <si>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</si>
  <si>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</si>
  <si>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</si>
  <si>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</si>
  <si>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</si>
  <si>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</si>
  <si>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</si>
  <si>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</si>
  <si>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</si>
  <si>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</si>
  <si>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</si>
  <si>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</si>
  <si>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</si>
  <si>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</si>
  <si>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</si>
  <si>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</si>
  <si>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</si>
  <si>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</si>
  <si>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</si>
  <si>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</si>
  <si>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</si>
  <si>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</si>
  <si>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</si>
  <si>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</si>
  <si>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</si>
  <si>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</si>
  <si>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</si>
  <si>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</si>
  <si>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</si>
  <si>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</si>
  <si>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</si>
  <si>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</si>
  <si>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</si>
  <si>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</si>
  <si>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</si>
  <si>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</si>
  <si>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</si>
  <si>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</si>
  <si>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</si>
  <si>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</si>
  <si>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</si>
  <si>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</si>
  <si>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</si>
  <si>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</si>
  <si>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</si>
  <si>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</si>
  <si>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</si>
  <si>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</si>
  <si>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</si>
  <si>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</si>
  <si>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</si>
  <si>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</si>
  <si>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</si>
  <si>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</si>
  <si>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</si>
  <si>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</si>
  <si>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</si>
  <si>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</si>
  <si>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</si>
  <si>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</si>
  <si>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</si>
  <si>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</si>
  <si>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</si>
  <si>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</si>
  <si>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</si>
  <si>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</si>
  <si>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</si>
  <si>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</si>
  <si>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</si>
  <si>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</si>
  <si>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</si>
  <si>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</si>
  <si>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</si>
  <si>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</si>
  <si>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</si>
  <si>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</si>
  <si>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</si>
  <si>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</si>
  <si>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</si>
  <si>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</si>
  <si>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</si>
  <si>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</si>
  <si>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</si>
  <si>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</si>
  <si>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</si>
  <si>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</si>
  <si>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</si>
  <si>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</si>
  <si>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</si>
  <si>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</si>
  <si>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</si>
  <si>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</si>
  <si>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</si>
  <si>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</si>
  <si>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</si>
  <si>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</si>
  <si>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</si>
  <si>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</si>
  <si>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</si>
  <si>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</si>
  <si>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</si>
  <si>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</si>
  <si>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</si>
  <si>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</si>
  <si>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</si>
  <si>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</si>
  <si>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</si>
  <si>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</si>
  <si>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</si>
  <si>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</si>
  <si>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</si>
  <si>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</si>
  <si>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</si>
  <si>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</si>
  <si>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</si>
  <si>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</si>
  <si>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</si>
  <si>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</si>
  <si>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</si>
  <si>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</si>
  <si>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</si>
  <si>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</si>
  <si>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</si>
  <si>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</si>
  <si>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</si>
  <si>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</si>
  <si>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</si>
  <si>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</si>
  <si>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</si>
  <si>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</si>
  <si>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</si>
  <si>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</si>
  <si>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</si>
  <si>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</si>
  <si>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</si>
  <si>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</si>
  <si>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</si>
  <si>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</si>
  <si>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</si>
  <si>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</si>
  <si>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</si>
  <si>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</si>
  <si>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</si>
  <si>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</si>
  <si>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</si>
  <si>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</si>
  <si>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</si>
  <si>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</si>
  <si>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</si>
  <si>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</si>
  <si>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</si>
  <si>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</si>
  <si>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</si>
  <si>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</si>
  <si>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</si>
  <si>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</si>
  <si>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</si>
  <si>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</si>
  <si>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</si>
  <si>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</si>
  <si>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</si>
  <si>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</si>
  <si>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</si>
  <si>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</si>
  <si>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</si>
  <si>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</si>
  <si>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</si>
  <si>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</si>
  <si>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</si>
  <si>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</si>
  <si>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</si>
  <si>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</si>
  <si>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</si>
  <si>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</si>
  <si>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</si>
  <si>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</si>
  <si>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</si>
  <si>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</si>
  <si>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</si>
  <si>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</si>
  <si>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</si>
  <si>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</si>
  <si>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</si>
  <si>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</si>
  <si>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</si>
  <si>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</si>
  <si>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</si>
  <si>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</si>
  <si>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</si>
  <si>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</si>
  <si>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</si>
  <si>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</si>
  <si>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</si>
  <si>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</si>
  <si>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</si>
  <si>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</si>
  <si>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</si>
  <si>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</si>
  <si>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</si>
  <si>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</si>
  <si>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</si>
  <si>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</si>
  <si>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</si>
  <si>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</si>
  <si>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</si>
  <si>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</si>
  <si>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</si>
  <si>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</si>
  <si>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</si>
  <si>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</si>
  <si>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</si>
  <si>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</si>
  <si>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</si>
  <si>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</si>
  <si>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</si>
  <si>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</si>
  <si>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</si>
  <si>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</si>
  <si>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</si>
  <si>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</si>
  <si>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</si>
  <si>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</si>
  <si>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</si>
  <si>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</si>
  <si>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</si>
  <si>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</si>
  <si>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</si>
  <si>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</si>
  <si>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</si>
  <si>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</si>
  <si>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</si>
  <si>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</si>
  <si>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</si>
  <si>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</si>
  <si>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</si>
  <si>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</si>
  <si>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</si>
  <si>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</si>
  <si>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</si>
  <si>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</si>
  <si>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</si>
  <si>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</si>
  <si>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</si>
  <si>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</si>
  <si>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</si>
  <si>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</si>
  <si>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</si>
  <si>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</si>
  <si>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</si>
  <si>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</si>
  <si>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</si>
  <si>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</si>
  <si>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</si>
  <si>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</si>
  <si>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</si>
  <si>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</si>
  <si>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</si>
  <si>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</si>
  <si>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</si>
  <si>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</si>
  <si>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</si>
  <si>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</si>
  <si>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</si>
  <si>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</si>
  <si>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</si>
  <si>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</si>
  <si>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</si>
  <si>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</si>
  <si>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</si>
  <si>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</si>
  <si>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</si>
  <si>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</si>
  <si>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</si>
  <si>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</si>
  <si>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</si>
  <si>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</si>
  <si>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</si>
  <si>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</si>
  <si>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</si>
  <si>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</si>
  <si>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</si>
  <si>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</si>
  <si>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</si>
  <si>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</si>
  <si>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</si>
  <si>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</si>
  <si>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</si>
  <si>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</si>
  <si>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</si>
  <si>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</si>
  <si>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</si>
  <si>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</si>
  <si>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</si>
  <si>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</si>
  <si>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</si>
  <si>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</si>
  <si>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</si>
  <si>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</si>
  <si>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</si>
  <si>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</si>
  <si>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</si>
  <si>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</si>
  <si>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</si>
  <si>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</si>
  <si>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</si>
  <si>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</si>
  <si>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</si>
  <si>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</si>
  <si>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</si>
  <si>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</si>
  <si>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</si>
  <si>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</si>
  <si>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</si>
  <si>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</si>
  <si>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</si>
  <si>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</si>
  <si>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</si>
  <si>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</si>
  <si>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</si>
  <si>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</si>
  <si>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</si>
  <si>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</si>
  <si>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</si>
  <si>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</si>
  <si>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</si>
  <si>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</si>
  <si>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</si>
  <si>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</si>
  <si>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</si>
  <si>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</si>
  <si>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</si>
  <si>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</si>
  <si>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</si>
  <si>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</si>
  <si>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</si>
  <si>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</si>
  <si>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</si>
  <si>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</si>
  <si>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</si>
  <si>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</si>
  <si>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</si>
  <si>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</si>
  <si>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</si>
  <si>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</si>
  <si>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</si>
  <si>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</si>
  <si>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</si>
  <si>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</si>
  <si>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</si>
  <si>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</si>
  <si>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</si>
  <si>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</si>
  <si>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</si>
  <si>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</si>
  <si>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</si>
  <si>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</si>
  <si>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</si>
  <si>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</si>
  <si>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</si>
  <si>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</si>
  <si>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</si>
  <si>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</si>
  <si>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</si>
  <si>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</si>
  <si>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</si>
  <si>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</si>
  <si>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</si>
  <si>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</si>
  <si>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</si>
  <si>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</si>
  <si>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</si>
  <si>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</si>
  <si>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</si>
  <si>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</si>
  <si>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</si>
  <si>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</si>
  <si>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</si>
  <si>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</si>
  <si>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</si>
  <si>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</si>
  <si>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</si>
  <si>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</si>
  <si>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</si>
  <si>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</si>
  <si>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</si>
  <si>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</si>
  <si>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</si>
  <si>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</si>
  <si>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</si>
  <si>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</si>
  <si>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</si>
  <si>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</si>
  <si>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</si>
  <si>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</si>
  <si>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</si>
  <si>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</si>
  <si>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</si>
  <si>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</si>
  <si>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</si>
  <si>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</si>
  <si>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</si>
  <si>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</si>
  <si>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</si>
  <si>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</si>
  <si>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</si>
  <si>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</si>
  <si>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</si>
  <si>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</si>
  <si>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</si>
  <si>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</si>
  <si>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</si>
  <si>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</si>
  <si>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</si>
  <si>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</si>
  <si>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</si>
  <si>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</si>
  <si>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</si>
  <si>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</si>
  <si>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</si>
  <si>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</si>
  <si>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</si>
  <si>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</si>
  <si>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</si>
  <si>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</si>
  <si>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</si>
  <si>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</si>
  <si>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</si>
  <si>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</si>
  <si>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</si>
  <si>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</si>
  <si>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</si>
  <si>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</si>
  <si>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</si>
  <si>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</si>
  <si>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</si>
  <si>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</si>
  <si>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</si>
  <si>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</si>
  <si>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</si>
  <si>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</si>
  <si>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</si>
  <si>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</si>
  <si>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</si>
  <si>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</si>
  <si>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</si>
  <si>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</si>
  <si>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</si>
  <si>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</si>
  <si>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</si>
  <si>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</si>
  <si>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</si>
  <si>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</si>
  <si>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</si>
  <si>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</si>
  <si>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</si>
  <si>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</si>
  <si>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</si>
  <si>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</si>
  <si>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</si>
  <si>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</si>
  <si>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</si>
  <si>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</si>
  <si>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</si>
  <si>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</si>
  <si>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</si>
  <si>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</si>
  <si>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</si>
  <si>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</si>
  <si>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</si>
  <si>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</si>
  <si>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</si>
  <si>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</si>
  <si>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</si>
  <si>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</si>
  <si>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</si>
  <si>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</si>
  <si>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</si>
  <si>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</si>
  <si>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</si>
  <si>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</si>
  <si>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</si>
  <si>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</si>
  <si>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</si>
  <si>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</si>
  <si>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</si>
  <si>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</si>
  <si>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</si>
  <si>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</si>
  <si>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</si>
  <si>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</si>
  <si>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</si>
  <si>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</si>
  <si>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</si>
  <si>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</si>
  <si>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</si>
  <si>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</si>
  <si>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</si>
  <si>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</si>
  <si>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</si>
  <si>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</si>
  <si>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</si>
  <si>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</si>
  <si>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</si>
  <si>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</si>
  <si>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</si>
  <si>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</si>
  <si>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</si>
  <si>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</si>
  <si>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</si>
  <si>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</si>
  <si>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</si>
  <si>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</si>
  <si>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</si>
  <si>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</si>
  <si>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</si>
  <si>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</si>
  <si>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</si>
  <si>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</si>
  <si>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</si>
  <si>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</si>
  <si>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</si>
  <si>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</si>
  <si>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</si>
  <si>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</si>
  <si>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</si>
  <si>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</si>
  <si>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</si>
  <si>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</si>
  <si>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</si>
  <si>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</si>
  <si>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</si>
  <si>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</si>
  <si>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</si>
  <si>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</si>
  <si>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</si>
  <si>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</si>
  <si>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</si>
  <si>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</si>
  <si>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</si>
  <si>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</si>
  <si>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</si>
  <si>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</si>
  <si>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</si>
  <si>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</si>
  <si>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</si>
  <si>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</si>
  <si>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</si>
  <si>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</si>
  <si>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</si>
  <si>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</si>
  <si>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</si>
  <si>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</si>
  <si>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</si>
  <si>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</si>
  <si>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</si>
  <si>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</si>
  <si>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</si>
  <si>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</si>
  <si>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</si>
  <si>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</si>
  <si>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</si>
  <si>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</si>
  <si>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</si>
  <si>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</si>
  <si>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</si>
  <si>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</si>
  <si>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</si>
  <si>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</si>
  <si>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</si>
  <si>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</si>
  <si>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</si>
  <si>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</si>
  <si>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</si>
  <si>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</si>
  <si>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</si>
  <si>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</si>
  <si>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</si>
  <si>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</si>
  <si>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</si>
  <si>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</si>
  <si>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</si>
  <si>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</si>
  <si>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</si>
  <si>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</si>
  <si>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</si>
  <si>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</si>
  <si>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</si>
  <si>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</si>
  <si>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</si>
  <si>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</si>
  <si>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</si>
  <si>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</si>
  <si>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</si>
  <si>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</si>
  <si>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</si>
  <si>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</si>
  <si>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</si>
  <si>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</si>
  <si>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</si>
  <si>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</si>
  <si>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</si>
  <si>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</si>
  <si>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</si>
  <si>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</si>
  <si>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</si>
  <si>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</si>
  <si>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</si>
  <si>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</si>
  <si>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</si>
  <si>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</si>
  <si>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</si>
  <si>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</si>
  <si>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</si>
  <si>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</si>
  <si>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</si>
  <si>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</si>
  <si>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</si>
  <si>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</si>
  <si>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</si>
  <si>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</si>
  <si>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</si>
  <si>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</si>
  <si>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</si>
  <si>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</si>
  <si>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</si>
  <si>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</si>
  <si>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</si>
  <si>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</si>
  <si>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</si>
  <si>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</si>
  <si>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</si>
  <si>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</si>
  <si>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</si>
  <si>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</si>
  <si>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</si>
  <si>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</si>
  <si>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</si>
  <si>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</si>
  <si>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</si>
  <si>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</si>
  <si>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</si>
  <si>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</si>
  <si>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</si>
  <si>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</si>
  <si>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</si>
  <si>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</si>
  <si>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</si>
  <si>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</si>
  <si>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</si>
  <si>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</si>
  <si>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</si>
  <si>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</si>
  <si>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</si>
  <si>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</si>
  <si>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</si>
  <si>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</si>
  <si>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</si>
  <si>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</si>
  <si>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</si>
  <si>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</si>
  <si>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</si>
  <si>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</si>
  <si>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</si>
  <si>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</si>
  <si>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</si>
  <si>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</si>
  <si>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</si>
  <si>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</si>
  <si>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</si>
  <si>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</si>
  <si>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</si>
  <si>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</si>
  <si>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</si>
  <si>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</si>
  <si>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</si>
  <si>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</si>
  <si>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</si>
  <si>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</si>
  <si>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</si>
  <si>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</si>
  <si>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</si>
  <si>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</si>
  <si>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</si>
  <si>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</si>
  <si>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</si>
  <si>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</si>
  <si>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</si>
  <si>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</si>
  <si>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</si>
  <si>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</si>
  <si>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</si>
  <si>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</si>
  <si>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</si>
  <si>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</si>
  <si>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</si>
  <si>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</si>
  <si>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</si>
  <si>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</si>
  <si>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</si>
  <si>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</si>
  <si>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</si>
  <si>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</si>
  <si>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</si>
  <si>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</si>
  <si>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</si>
  <si>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</si>
  <si>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</si>
  <si>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</si>
  <si>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</si>
  <si>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</si>
  <si>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</si>
  <si>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</si>
  <si>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</si>
  <si>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</si>
  <si>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</si>
  <si>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</si>
  <si>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</si>
  <si>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</si>
  <si>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</si>
  <si>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</si>
  <si>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</si>
  <si>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</si>
  <si>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</si>
  <si>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</si>
  <si>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</si>
  <si>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</si>
  <si>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</si>
  <si>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</si>
  <si>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</si>
  <si>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</si>
  <si>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</si>
  <si>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</si>
  <si>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</si>
  <si>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</si>
  <si>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</si>
  <si>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</si>
  <si>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</si>
  <si>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</si>
  <si>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</si>
  <si>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</si>
  <si>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</si>
  <si>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</si>
  <si>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</si>
  <si>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</si>
  <si>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</si>
  <si>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</si>
  <si>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</si>
  <si>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</si>
  <si>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</si>
  <si>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</si>
  <si>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</si>
  <si>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</si>
  <si>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</si>
  <si>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</si>
  <si>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</si>
  <si>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</si>
  <si>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</si>
  <si>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</si>
  <si>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</si>
  <si>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</si>
  <si>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</si>
  <si>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</si>
  <si>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</si>
  <si>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</si>
  <si>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</si>
  <si>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</si>
  <si>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</si>
  <si>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</si>
  <si>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</si>
  <si>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</si>
  <si>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</si>
  <si>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</si>
  <si>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</si>
  <si>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</si>
  <si>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</si>
  <si>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</si>
  <si>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</si>
  <si>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</si>
  <si>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</si>
  <si>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</si>
  <si>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</si>
  <si>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</si>
  <si>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</si>
  <si>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</si>
  <si>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</si>
  <si>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</si>
  <si>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</si>
  <si>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</si>
  <si>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</si>
  <si>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</si>
  <si>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</si>
  <si>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</si>
  <si>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</si>
  <si>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</si>
  <si>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</si>
  <si>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</si>
  <si>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</si>
  <si>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</si>
  <si>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</si>
  <si>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</si>
  <si>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</si>
  <si>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</si>
  <si>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</si>
  <si>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</si>
  <si>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</si>
  <si>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</si>
  <si>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</si>
  <si>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</si>
  <si>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</si>
  <si>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</si>
  <si>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</si>
  <si>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</si>
  <si>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</si>
  <si>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</si>
  <si>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</si>
  <si>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</si>
  <si>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</si>
  <si>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</si>
  <si>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</si>
  <si>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</si>
  <si>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</si>
  <si>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</si>
  <si>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</si>
  <si>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</si>
  <si>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</si>
  <si>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</si>
  <si>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</si>
  <si>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</si>
  <si>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</si>
  <si>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</si>
  <si>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</si>
  <si>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</si>
  <si>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</si>
  <si>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</si>
  <si>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</si>
  <si>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</si>
  <si>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</si>
  <si>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</si>
  <si>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</si>
  <si>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</si>
  <si>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</si>
  <si>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</si>
  <si>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</si>
  <si>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</si>
  <si>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</si>
  <si>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</si>
  <si>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</si>
  <si>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</si>
  <si>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</si>
  <si>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</si>
  <si>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</si>
  <si>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</si>
  <si>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</si>
  <si>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</si>
  <si>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</si>
  <si>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</si>
  <si>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</si>
  <si>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</si>
  <si>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</si>
  <si>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</si>
  <si>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</si>
  <si>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</si>
  <si>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</si>
  <si>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</si>
  <si>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</si>
  <si>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</si>
  <si>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</si>
  <si>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</si>
  <si>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</si>
  <si>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</si>
  <si>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</si>
  <si>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</si>
  <si>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</si>
  <si>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</si>
  <si>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</si>
  <si>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</si>
  <si>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</si>
  <si>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</si>
  <si>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</si>
  <si>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</si>
  <si>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</si>
  <si>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</si>
  <si>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</si>
  <si>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</si>
  <si>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</si>
  <si>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</si>
  <si>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</si>
  <si>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</si>
  <si>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</si>
  <si>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</si>
  <si>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</si>
  <si>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</si>
  <si>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</si>
  <si>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</si>
  <si>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</si>
  <si>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</si>
  <si>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</si>
  <si>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</si>
  <si>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</si>
  <si>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</si>
  <si>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</si>
  <si>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</si>
  <si>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</si>
  <si>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</si>
  <si>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</si>
  <si>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</si>
  <si>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</si>
  <si>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</si>
  <si>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</si>
  <si>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</si>
  <si>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</si>
  <si>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</si>
  <si>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</si>
  <si>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</si>
  <si>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</si>
  <si>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</si>
  <si>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</si>
  <si>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</si>
  <si>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</si>
  <si>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</si>
  <si>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</si>
  <si>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</si>
  <si>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</si>
  <si>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</si>
  <si>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</si>
  <si>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</si>
  <si>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</si>
  <si>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</si>
  <si>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</si>
  <si>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</si>
  <si>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</si>
  <si>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</si>
  <si>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</si>
  <si>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</si>
  <si>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</si>
  <si>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</si>
  <si>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</si>
  <si>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</si>
  <si>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</si>
  <si>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</si>
  <si>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</si>
  <si>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</si>
  <si>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</si>
  <si>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</si>
  <si>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</si>
  <si>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</si>
  <si>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</si>
  <si>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</si>
  <si>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</si>
  <si>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</si>
  <si>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</si>
  <si>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</si>
  <si>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</si>
  <si>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</si>
  <si>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</si>
  <si>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</si>
  <si>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</si>
  <si>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</si>
  <si>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</si>
  <si>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</si>
  <si>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</si>
  <si>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</si>
  <si>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</si>
  <si>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</si>
  <si>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</si>
  <si>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</si>
  <si>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</si>
  <si>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</si>
  <si>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</si>
  <si>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</si>
  <si>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</si>
  <si>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</si>
  <si>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</si>
  <si>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</si>
  <si>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</si>
  <si>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</si>
  <si>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</si>
  <si>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</si>
  <si>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</si>
  <si>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</si>
  <si>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</si>
  <si>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</si>
  <si>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</si>
  <si>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</si>
  <si>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</si>
  <si>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</si>
  <si>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</si>
  <si>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</si>
  <si>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</si>
  <si>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</si>
  <si>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</si>
  <si>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</si>
  <si>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</si>
  <si>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</si>
  <si>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</si>
  <si>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</si>
  <si>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</si>
  <si>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</si>
  <si>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</si>
  <si>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</si>
  <si>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</si>
  <si>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</si>
  <si>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</si>
  <si>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</si>
  <si>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</si>
  <si>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</si>
  <si>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</si>
  <si>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</si>
  <si>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</si>
  <si>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</si>
  <si>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</si>
  <si>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</si>
  <si>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</si>
  <si>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</si>
  <si>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</si>
  <si>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</si>
  <si>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</si>
  <si>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</si>
  <si>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</si>
  <si>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</si>
  <si>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</si>
  <si>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</si>
  <si>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</si>
  <si>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</si>
  <si>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</si>
  <si>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</si>
  <si>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</si>
  <si>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</si>
  <si>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</si>
  <si>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</si>
  <si>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</si>
  <si>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</si>
  <si>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</si>
  <si>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</si>
  <si>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</si>
  <si>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</si>
  <si>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</si>
  <si>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</si>
  <si>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</si>
  <si>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</si>
  <si>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</si>
  <si>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</si>
  <si>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</si>
  <si>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</si>
  <si>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</si>
  <si>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</si>
  <si>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</si>
  <si>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</si>
  <si>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</si>
  <si>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</si>
  <si>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</si>
  <si>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</si>
  <si>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</si>
  <si>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</si>
  <si>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</si>
  <si>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</si>
  <si>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</si>
  <si>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</si>
  <si>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</si>
  <si>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</si>
  <si>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</si>
  <si>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</si>
  <si>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</si>
  <si>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</si>
  <si>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</si>
  <si>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</si>
  <si>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</si>
  <si>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</si>
  <si>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</si>
  <si>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</si>
  <si>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</si>
  <si>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</si>
  <si>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</si>
  <si>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</si>
  <si>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</si>
  <si>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</si>
  <si>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</si>
  <si>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</si>
  <si>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</si>
  <si>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</si>
  <si>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</si>
  <si>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</si>
  <si>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</si>
  <si>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</si>
  <si>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</si>
  <si>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</si>
  <si>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</si>
  <si>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</si>
  <si>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</si>
  <si>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</si>
  <si>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</si>
  <si>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</si>
  <si>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</si>
  <si>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</si>
  <si>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</si>
  <si>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</si>
  <si>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</si>
  <si>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</si>
  <si>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</si>
  <si>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</si>
  <si>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</si>
  <si>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</si>
  <si>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</si>
  <si>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</si>
  <si>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</si>
  <si>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</si>
  <si>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</si>
  <si>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</si>
  <si>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</si>
  <si>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</si>
  <si>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</si>
  <si>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</si>
  <si>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</si>
  <si>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</si>
  <si>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</si>
  <si>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</si>
  <si>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</si>
  <si>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</si>
  <si>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</si>
  <si>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</si>
  <si>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</si>
  <si>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</si>
  <si>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</si>
  <si>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</si>
  <si>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</si>
  <si>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</si>
  <si>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</si>
  <si>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</si>
  <si>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</si>
  <si>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</si>
  <si>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</si>
  <si>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</si>
  <si>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</si>
  <si>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</si>
  <si>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</si>
  <si>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</si>
  <si>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</si>
  <si>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</si>
  <si>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</si>
  <si>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</si>
  <si>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</si>
  <si>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</si>
  <si>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</si>
  <si>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</si>
  <si>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</si>
  <si>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</si>
  <si>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</si>
  <si>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</si>
  <si>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</si>
  <si>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</si>
  <si>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</si>
  <si>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</si>
  <si>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</si>
  <si>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</si>
  <si>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</si>
  <si>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</si>
  <si>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</si>
  <si>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</si>
  <si>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</si>
  <si>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</si>
  <si>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</si>
  <si>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</si>
  <si>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</si>
  <si>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</si>
  <si>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</si>
  <si>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</si>
  <si>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</si>
  <si>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</si>
  <si>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</si>
  <si>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</si>
  <si>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</si>
  <si>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</si>
  <si>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</si>
  <si>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</si>
  <si>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</si>
  <si>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</si>
  <si>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</si>
  <si>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</si>
  <si>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</si>
  <si>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</si>
  <si>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</si>
  <si>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</si>
  <si>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</si>
  <si>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</si>
  <si>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</si>
  <si>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</si>
  <si>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</si>
  <si>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</si>
  <si>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</si>
  <si>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</si>
  <si>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</si>
  <si>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</si>
  <si>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</si>
  <si>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</si>
  <si>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</si>
  <si>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</si>
  <si>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</si>
  <si>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</si>
  <si>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</si>
  <si>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</si>
  <si>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</si>
  <si>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</si>
  <si>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</si>
  <si>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</si>
  <si>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</si>
  <si>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</si>
  <si>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</si>
  <si>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</si>
  <si>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</si>
  <si>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</si>
  <si>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</si>
  <si>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</si>
  <si>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</si>
  <si>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</si>
  <si>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</si>
  <si>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</si>
  <si>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</si>
  <si>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</si>
  <si>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</si>
  <si>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</si>
  <si>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</si>
  <si>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</si>
  <si>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</si>
  <si>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</si>
  <si>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</si>
  <si>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</si>
  <si>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</si>
  <si>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</si>
  <si>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</si>
  <si>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</si>
  <si>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</si>
  <si>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</si>
  <si>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</si>
  <si>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</si>
  <si>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</si>
  <si>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</si>
  <si>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</si>
  <si>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</si>
  <si>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</si>
  <si>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</si>
  <si>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</si>
  <si>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</si>
  <si>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</si>
  <si>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</si>
  <si>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</si>
  <si>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</si>
  <si>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</si>
  <si>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</si>
  <si>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</si>
  <si>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</si>
  <si>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</si>
  <si>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</si>
  <si>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</si>
  <si>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</si>
  <si>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</si>
  <si>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</si>
  <si>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</si>
  <si>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</si>
  <si>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</si>
  <si>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</si>
  <si>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</si>
  <si>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</si>
  <si>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</si>
  <si>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</si>
  <si>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</si>
  <si>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</si>
  <si>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</si>
  <si>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</si>
  <si>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</si>
  <si>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</si>
  <si>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</si>
  <si>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</si>
  <si>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</si>
  <si>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</si>
  <si>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</si>
  <si>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</si>
  <si>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</si>
  <si>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</si>
  <si>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</si>
  <si>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</si>
  <si>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</si>
  <si>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</si>
  <si>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</si>
  <si>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</si>
  <si>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</si>
  <si>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</si>
  <si>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</si>
  <si>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</si>
  <si>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</si>
  <si>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</si>
  <si>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</si>
  <si>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</si>
  <si>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</si>
  <si>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</si>
  <si>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</si>
  <si>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</si>
  <si>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</si>
  <si>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</si>
  <si>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</si>
  <si>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</si>
  <si>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</si>
  <si>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</si>
  <si>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</si>
  <si>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</si>
  <si>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</si>
  <si>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</si>
  <si>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</si>
  <si>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</si>
  <si>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</si>
  <si>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</si>
  <si>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</si>
  <si>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</si>
  <si>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</si>
  <si>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</si>
  <si>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</si>
  <si>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</si>
  <si>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</si>
  <si>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</si>
  <si>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</si>
  <si>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</si>
  <si>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</si>
  <si>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</si>
  <si>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</si>
  <si>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</si>
  <si>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</si>
  <si>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</si>
  <si>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</si>
  <si>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</si>
  <si>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</si>
  <si>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</si>
  <si>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</si>
  <si>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</si>
  <si>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</si>
  <si>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</si>
  <si>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</si>
  <si>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</si>
  <si>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</si>
  <si>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</si>
  <si>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</si>
  <si>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</si>
  <si>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</si>
  <si>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</si>
  <si>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</si>
  <si>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</si>
  <si>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</si>
  <si>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</si>
  <si>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</si>
  <si>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</si>
  <si>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</si>
  <si>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</si>
  <si>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</si>
  <si>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</si>
  <si>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</si>
  <si>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</si>
  <si>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</si>
  <si>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</si>
  <si>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</si>
  <si>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</si>
  <si>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</si>
  <si>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</si>
  <si>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</si>
  <si>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</si>
  <si>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</si>
  <si>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</si>
  <si>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</si>
  <si>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</si>
  <si>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</si>
  <si>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</si>
  <si>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</si>
  <si>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</si>
  <si>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</si>
  <si>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</si>
  <si>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</si>
  <si>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</si>
  <si>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</si>
  <si>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</si>
  <si>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</si>
  <si>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</si>
  <si>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</si>
  <si>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</si>
  <si>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</si>
  <si>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</si>
  <si>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</si>
  <si>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</si>
  <si>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</si>
  <si>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</si>
  <si>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</si>
  <si>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</si>
  <si>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</si>
  <si>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</si>
  <si>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</si>
  <si>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</si>
  <si>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</si>
  <si>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</si>
  <si>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</si>
  <si>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</si>
  <si>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</si>
  <si>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</si>
  <si>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</si>
  <si>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</si>
  <si>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</si>
  <si>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</si>
  <si>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</si>
  <si>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</si>
  <si>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</si>
  <si>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</si>
  <si>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</si>
  <si>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</si>
  <si>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</si>
  <si>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</si>
  <si>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</si>
  <si>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</si>
  <si>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</si>
  <si>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</si>
  <si>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</si>
  <si>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</si>
  <si>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</si>
  <si>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</si>
  <si>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</si>
  <si>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</si>
  <si>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</si>
  <si>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</si>
  <si>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</si>
  <si>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</si>
  <si>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</si>
  <si>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</si>
  <si>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</si>
  <si>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</si>
  <si>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</si>
  <si>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</si>
  <si>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</si>
  <si>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</si>
  <si>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</si>
  <si>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</si>
  <si>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</si>
  <si>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</si>
  <si>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</si>
  <si>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</si>
  <si>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</si>
  <si>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</si>
  <si>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</si>
  <si>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</si>
  <si>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</si>
  <si>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</si>
  <si>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</si>
  <si>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</si>
  <si>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</si>
  <si>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</si>
  <si>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</si>
  <si>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</si>
  <si>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</si>
  <si>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</si>
  <si>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</si>
  <si>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</si>
  <si>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</si>
  <si>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</si>
  <si>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</si>
  <si>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</si>
  <si>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</si>
  <si>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</si>
  <si>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</si>
  <si>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</si>
  <si>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</si>
  <si>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</si>
  <si>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</si>
  <si>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</si>
  <si>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</si>
  <si>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</si>
  <si>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</si>
  <si>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</si>
  <si>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</si>
  <si>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</si>
  <si>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</si>
  <si>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</si>
  <si>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</si>
  <si>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</si>
  <si>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</si>
  <si>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</si>
  <si>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</si>
  <si>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</si>
  <si>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</si>
  <si>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</si>
  <si>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</si>
  <si>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</si>
  <si>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</si>
  <si>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</si>
  <si>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</si>
  <si>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</si>
  <si>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</si>
  <si>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</si>
  <si>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</si>
  <si>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</si>
  <si>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</si>
  <si>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</si>
  <si>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</si>
  <si>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</si>
  <si>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</si>
  <si>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</si>
  <si>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</si>
  <si>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</si>
  <si>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</si>
  <si>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</si>
  <si>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</si>
  <si>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</si>
  <si>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</si>
  <si>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</si>
  <si>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</si>
  <si>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</si>
  <si>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</si>
  <si>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</si>
  <si>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</si>
  <si>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</si>
  <si>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</si>
  <si>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</si>
  <si>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</si>
  <si>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</si>
  <si>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</si>
  <si>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</si>
  <si>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</si>
  <si>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</si>
  <si>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</si>
  <si>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</si>
  <si>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</si>
  <si>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</si>
  <si>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</si>
  <si>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</si>
  <si>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</si>
  <si>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</si>
  <si>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</si>
  <si>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</si>
  <si>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</si>
  <si>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</si>
  <si>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</si>
  <si>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</si>
  <si>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</si>
  <si>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</si>
  <si>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</si>
  <si>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</si>
  <si>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</si>
  <si>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</si>
  <si>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</si>
  <si>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</si>
  <si>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</si>
  <si>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</si>
  <si>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</si>
  <si>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</si>
  <si>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</si>
  <si>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</si>
  <si>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</si>
  <si>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</si>
  <si>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</si>
  <si>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</si>
  <si>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</si>
  <si>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</si>
  <si>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</si>
  <si>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</si>
  <si>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</si>
  <si>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</si>
  <si>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</si>
  <si>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</si>
  <si>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</si>
  <si>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</si>
  <si>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</si>
  <si>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</si>
  <si>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</si>
  <si>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</si>
  <si>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</si>
  <si>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</si>
  <si>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</si>
  <si>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</si>
  <si>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</si>
  <si>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</si>
  <si>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</si>
  <si>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</si>
  <si>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</si>
  <si>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</si>
  <si>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</si>
  <si>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</si>
  <si>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</si>
  <si>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</si>
  <si>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</si>
  <si>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</si>
  <si>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</si>
  <si>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</si>
  <si>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</si>
  <si>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</si>
  <si>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</si>
  <si>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</si>
  <si>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</si>
  <si>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</si>
  <si>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</si>
  <si>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</si>
  <si>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</si>
  <si>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</si>
  <si>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</si>
  <si>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</si>
  <si>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</si>
  <si>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</si>
  <si>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</si>
  <si>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</si>
  <si>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</si>
  <si>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</si>
  <si>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</si>
  <si>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</si>
  <si>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</si>
  <si>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</si>
  <si>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</si>
  <si>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</si>
  <si>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</si>
  <si>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</si>
  <si>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</si>
  <si>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</si>
  <si>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</si>
  <si>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</si>
  <si>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</si>
  <si>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</si>
  <si>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</si>
  <si>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</si>
  <si>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</si>
  <si>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</si>
  <si>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</si>
  <si>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</si>
  <si>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</si>
  <si>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</si>
  <si>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</si>
  <si>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</si>
  <si>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</si>
  <si>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</si>
  <si>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</si>
  <si>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</si>
  <si>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</si>
  <si>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</si>
  <si>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</si>
  <si>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</si>
  <si>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</si>
  <si>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</si>
  <si>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</si>
  <si>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</si>
  <si>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</si>
  <si>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</si>
  <si>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</si>
  <si>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</si>
  <si>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</si>
  <si>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</si>
  <si>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</si>
  <si>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</si>
  <si>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</si>
  <si>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</si>
  <si>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</si>
  <si>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</si>
  <si>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</si>
  <si>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</si>
  <si>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</si>
  <si>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</si>
  <si>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</si>
  <si>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</si>
  <si>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</si>
  <si>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</si>
  <si>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</si>
  <si>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</si>
  <si>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</si>
  <si>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</si>
  <si>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</si>
  <si>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</si>
  <si>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</si>
  <si>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</si>
  <si>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</si>
  <si>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</si>
  <si>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</si>
  <si>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</si>
  <si>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</si>
  <si>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</si>
  <si>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</si>
  <si>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</si>
  <si>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</si>
  <si>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</si>
  <si>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</si>
  <si>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</si>
  <si>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</si>
  <si>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</si>
  <si>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</si>
  <si>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</si>
  <si>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</si>
  <si>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</si>
  <si>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</si>
  <si>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</si>
  <si>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</si>
  <si>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</si>
  <si>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</si>
  <si>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</si>
  <si>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</si>
  <si>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</si>
  <si>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</si>
  <si>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</si>
  <si>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</si>
  <si>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</si>
  <si>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</si>
  <si>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</si>
  <si>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</si>
  <si>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</si>
  <si>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</si>
  <si>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</si>
  <si>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</si>
  <si>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</si>
  <si>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</si>
  <si>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</si>
  <si>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</si>
  <si>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</si>
  <si>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</si>
  <si>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</si>
  <si>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</si>
  <si>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</si>
  <si>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</si>
  <si>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</si>
  <si>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</si>
  <si>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</si>
  <si>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</si>
  <si>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</si>
  <si>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</si>
  <si>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</si>
  <si>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</si>
  <si>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</si>
  <si>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</si>
  <si>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</si>
  <si>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</si>
  <si>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</si>
  <si>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</si>
  <si>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</si>
  <si>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</si>
  <si>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</si>
  <si>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</si>
  <si>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</si>
  <si>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</si>
  <si>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</si>
  <si>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</si>
  <si>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</si>
  <si>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</si>
  <si>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</si>
  <si>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</si>
  <si>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</si>
  <si>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</si>
  <si>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</si>
  <si>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</si>
  <si>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</si>
  <si>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</si>
  <si>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</si>
  <si>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</si>
  <si>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</si>
  <si>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</si>
  <si>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</si>
  <si>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</si>
  <si>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</si>
  <si>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</si>
  <si>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</si>
  <si>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</si>
  <si>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</si>
  <si>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</si>
  <si>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</si>
  <si>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</si>
  <si>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</si>
  <si>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</si>
  <si>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</si>
  <si>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</si>
  <si>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</si>
  <si>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</si>
  <si>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</si>
  <si>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</si>
  <si>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</si>
  <si>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</si>
  <si>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</si>
  <si>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</si>
  <si>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</si>
  <si>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</si>
  <si>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</si>
  <si>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</si>
  <si>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</si>
  <si>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</si>
  <si>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</si>
  <si>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</si>
  <si>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</si>
  <si>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</si>
  <si>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</si>
  <si>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</si>
  <si>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</si>
  <si>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</si>
  <si>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</si>
  <si>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</si>
  <si>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</si>
  <si>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</si>
  <si>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</si>
  <si>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</si>
  <si>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</si>
  <si>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</si>
  <si>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</si>
  <si>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</si>
  <si>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</si>
  <si>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</si>
  <si>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</si>
  <si>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</si>
  <si>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</si>
  <si>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</si>
  <si>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</si>
  <si>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</si>
  <si>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</si>
  <si>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</si>
  <si>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</si>
  <si>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</si>
  <si>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</si>
  <si>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</si>
  <si>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</si>
  <si>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</si>
  <si>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</si>
  <si>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</si>
  <si>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</si>
  <si>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</si>
  <si>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</si>
  <si>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</si>
  <si>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</si>
  <si>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</si>
  <si>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</si>
  <si>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</si>
  <si>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</si>
  <si>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</si>
  <si>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</si>
  <si>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</si>
  <si>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</si>
  <si>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</si>
  <si>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</si>
  <si>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</si>
  <si>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</si>
  <si>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</si>
  <si>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</si>
  <si>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</si>
  <si>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</si>
  <si>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</si>
  <si>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</si>
  <si>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</si>
  <si>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</si>
  <si>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</si>
  <si>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</si>
  <si>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</si>
  <si>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</si>
  <si>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</si>
  <si>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</si>
  <si>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</si>
  <si>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</si>
  <si>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</si>
  <si>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</si>
  <si>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</si>
  <si>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</si>
  <si>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</si>
  <si>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</si>
  <si>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</si>
  <si>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</si>
  <si>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</si>
  <si>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</si>
  <si>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</si>
  <si>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</si>
  <si>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</si>
  <si>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</si>
  <si>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</si>
  <si>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</si>
  <si>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</si>
  <si>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</si>
  <si>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</si>
  <si>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</si>
  <si>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</si>
  <si>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</si>
  <si>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</si>
  <si>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</si>
  <si>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</si>
  <si>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</si>
  <si>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</si>
  <si>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</si>
  <si>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</si>
  <si>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</si>
  <si>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</si>
  <si>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</si>
  <si>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</si>
  <si>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</si>
  <si>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</si>
  <si>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</si>
  <si>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</si>
  <si>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</si>
  <si>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</si>
  <si>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</si>
  <si>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</si>
  <si>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</si>
  <si>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</si>
  <si>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</si>
  <si>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</si>
  <si>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</si>
  <si>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</si>
  <si>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</si>
  <si>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</si>
  <si>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</si>
  <si>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</si>
  <si>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</si>
  <si>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</si>
  <si>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</si>
  <si>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</si>
  <si>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</si>
  <si>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</si>
  <si>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</si>
  <si>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</si>
  <si>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</si>
  <si>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</si>
  <si>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</si>
  <si>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</si>
  <si>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</si>
  <si>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</si>
  <si>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</si>
  <si>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</si>
  <si>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</si>
  <si>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</si>
  <si>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</si>
  <si>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</si>
  <si>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</si>
  <si>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</si>
  <si>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</si>
  <si>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</si>
  <si>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</si>
  <si>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</si>
  <si>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</si>
  <si>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</si>
  <si>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</si>
  <si>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</si>
  <si>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</si>
  <si>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</si>
  <si>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</si>
  <si>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</si>
  <si>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</si>
  <si>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</si>
  <si>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</si>
  <si>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</si>
  <si>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</si>
  <si>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</si>
  <si>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</si>
  <si>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</si>
  <si>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</si>
  <si>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</si>
  <si>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</si>
  <si>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</si>
  <si>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</si>
  <si>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</si>
  <si>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</si>
  <si>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</si>
  <si>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</si>
  <si>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</si>
  <si>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</si>
  <si>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</si>
  <si>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</si>
  <si>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</si>
  <si>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</si>
  <si>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</si>
  <si>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</si>
  <si>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</si>
  <si>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</si>
  <si>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</si>
  <si>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</si>
  <si>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</si>
  <si>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</si>
  <si>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</si>
  <si>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</si>
  <si>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</si>
  <si>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</si>
  <si>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</si>
  <si>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</si>
  <si>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</si>
  <si>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</si>
  <si>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</si>
  <si>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</si>
  <si>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</si>
  <si>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</si>
  <si>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</si>
  <si>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</si>
  <si>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</si>
  <si>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</si>
  <si>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</si>
  <si>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</si>
  <si>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</si>
  <si>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</si>
  <si>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</si>
  <si>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</si>
  <si>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</si>
  <si>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</si>
  <si>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</si>
  <si>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</si>
  <si>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</si>
  <si>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</si>
  <si>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</si>
  <si>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</si>
  <si>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</si>
  <si>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</si>
  <si>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</si>
  <si>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</si>
  <si>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</si>
  <si>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</si>
  <si>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</si>
  <si>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</si>
  <si>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</si>
  <si>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</si>
  <si>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</si>
  <si>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</si>
  <si>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</si>
  <si>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</si>
  <si>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</si>
  <si>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</si>
  <si>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</si>
  <si>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</si>
  <si>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</si>
  <si>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</si>
  <si>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</si>
  <si>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</si>
  <si>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</si>
  <si>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</si>
  <si>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</si>
  <si>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</si>
  <si>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</si>
  <si>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</si>
  <si>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</si>
  <si>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</si>
  <si>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</si>
  <si>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</si>
  <si>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</si>
  <si>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</si>
  <si>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</si>
  <si>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</si>
  <si>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</si>
  <si>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</si>
  <si>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</si>
  <si>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</si>
  <si>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</si>
  <si>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</si>
  <si>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</si>
  <si>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</si>
  <si>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</si>
  <si>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</si>
  <si>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</si>
  <si>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</si>
  <si>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</si>
  <si>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</si>
  <si>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</si>
  <si>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</si>
  <si>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</si>
  <si>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</si>
  <si>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</si>
  <si>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</si>
  <si>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</si>
  <si>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</si>
  <si>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</si>
  <si>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</si>
  <si>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</si>
  <si>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</si>
  <si>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</si>
  <si>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</si>
  <si>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</si>
  <si>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</si>
  <si>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</si>
  <si>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</si>
  <si>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</si>
  <si>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</si>
  <si>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</si>
  <si>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</si>
  <si>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</si>
  <si>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</si>
  <si>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</si>
  <si>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</si>
  <si>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</si>
  <si>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</si>
  <si>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</si>
  <si>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</si>
  <si>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</si>
  <si>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</si>
  <si>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</si>
  <si>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</si>
  <si>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</si>
  <si>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</si>
  <si>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</si>
  <si>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</si>
  <si>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</si>
  <si>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</si>
  <si>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</si>
  <si>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</si>
  <si>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</si>
  <si>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</si>
  <si>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</si>
  <si>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</si>
  <si>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</si>
  <si>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</si>
  <si>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</si>
  <si>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</si>
  <si>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</si>
  <si>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</si>
  <si>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</si>
  <si>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</si>
  <si>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</si>
  <si>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</si>
  <si>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</si>
  <si>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</si>
  <si>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</si>
  <si>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</si>
  <si>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</si>
  <si>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</si>
  <si>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</si>
  <si>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</si>
  <si>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</si>
  <si>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</si>
  <si>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</si>
  <si>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</si>
  <si>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</si>
  <si>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</si>
  <si>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</si>
  <si>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</si>
  <si>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</si>
  <si>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</si>
  <si>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</si>
  <si>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</si>
  <si>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</si>
  <si>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</si>
  <si>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</si>
  <si>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</si>
  <si>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</si>
  <si>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</si>
  <si>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</si>
  <si>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</si>
  <si>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</si>
  <si>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</si>
  <si>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</si>
  <si>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</si>
  <si>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</si>
  <si>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</si>
  <si>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</si>
  <si>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</si>
  <si>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</si>
  <si>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</si>
  <si>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</si>
  <si>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</si>
  <si>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</si>
  <si>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</si>
  <si>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</si>
  <si>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</si>
  <si>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</si>
  <si>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</si>
  <si>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</si>
  <si>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</si>
  <si>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</si>
  <si>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</si>
  <si>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</si>
  <si>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</si>
  <si>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</si>
  <si>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</si>
  <si>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</si>
  <si>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</si>
  <si>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</si>
  <si>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</si>
  <si>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</si>
  <si>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</si>
  <si>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</si>
  <si>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</si>
  <si>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</si>
  <si>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</si>
  <si>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</si>
  <si>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</si>
  <si>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</si>
  <si>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</si>
  <si>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</si>
  <si>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</si>
  <si>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</si>
  <si>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</si>
  <si>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</si>
  <si>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</si>
  <si>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</si>
  <si>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</si>
  <si>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</si>
  <si>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</si>
  <si>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</si>
  <si>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</si>
  <si>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</si>
  <si>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</si>
  <si>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</si>
  <si>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</si>
  <si>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</si>
  <si>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</si>
  <si>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</si>
  <si>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</si>
  <si>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</si>
  <si>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</si>
  <si>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</si>
  <si>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</si>
  <si>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</si>
  <si>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</si>
  <si>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</si>
  <si>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</si>
  <si>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</si>
  <si>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</si>
  <si>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</si>
  <si>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</si>
  <si>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</si>
  <si>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</si>
  <si>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</si>
  <si>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</si>
  <si>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</si>
  <si>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</si>
  <si>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</si>
  <si>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</si>
  <si>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</si>
  <si>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</si>
  <si>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</si>
  <si>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</si>
  <si>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</si>
  <si>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</si>
  <si>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</si>
  <si>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</si>
  <si>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</si>
  <si>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</si>
  <si>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</si>
  <si>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</si>
  <si>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</si>
  <si>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</si>
  <si>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</si>
  <si>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</si>
  <si>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</si>
  <si>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</si>
  <si>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</si>
  <si>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</si>
  <si>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</si>
  <si>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</si>
  <si>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</si>
  <si>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</si>
  <si>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</si>
  <si>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</si>
  <si>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</si>
  <si>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</si>
  <si>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</si>
  <si>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</si>
  <si>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</si>
  <si>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</si>
  <si>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</si>
  <si>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</si>
  <si>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</si>
  <si>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</si>
  <si>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</si>
  <si>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</si>
  <si>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</si>
  <si>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</si>
  <si>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</si>
  <si>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</si>
  <si>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</si>
  <si>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</si>
  <si>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</si>
  <si>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</si>
  <si>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</si>
  <si>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</si>
  <si>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</si>
  <si>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</si>
  <si>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</si>
  <si>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</si>
  <si>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</si>
  <si>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</si>
  <si>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</si>
  <si>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</si>
  <si>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</si>
  <si>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</si>
  <si>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</si>
  <si>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</si>
  <si>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</si>
  <si>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</si>
  <si>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</si>
  <si>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</si>
  <si>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</si>
  <si>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</si>
  <si>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</si>
  <si>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</si>
  <si>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</si>
  <si>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</si>
  <si>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</si>
  <si>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</si>
  <si>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</si>
  <si>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</si>
  <si>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</si>
  <si>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</si>
  <si>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</si>
  <si>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</si>
  <si>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</si>
  <si>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</si>
  <si>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</si>
  <si>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</si>
  <si>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</si>
  <si>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</si>
  <si>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</si>
  <si>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</si>
  <si>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</si>
  <si>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</si>
  <si>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</si>
  <si>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</si>
  <si>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</si>
  <si>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</si>
  <si>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</si>
  <si>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</si>
  <si>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</si>
  <si>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</si>
  <si>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</si>
  <si>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</si>
  <si>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</si>
  <si>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</si>
  <si>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</si>
  <si>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</si>
  <si>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</si>
  <si>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</si>
  <si>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</si>
  <si>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</si>
  <si>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</si>
  <si>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</si>
  <si>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</si>
  <si>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</si>
  <si>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</si>
  <si>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</si>
  <si>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</si>
  <si>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</si>
  <si>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</si>
  <si>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</si>
  <si>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</si>
  <si>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</si>
  <si>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</si>
  <si>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</si>
  <si>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</si>
  <si>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</si>
  <si>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</si>
  <si>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</si>
  <si>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</si>
  <si>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</si>
  <si>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</si>
  <si>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</si>
  <si>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</si>
  <si>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</si>
  <si>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</si>
  <si>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</si>
  <si>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</si>
  <si>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</si>
  <si>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</si>
  <si>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</si>
  <si>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</si>
  <si>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</si>
  <si>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</si>
  <si>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</si>
  <si>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</si>
  <si>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</si>
  <si>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</si>
  <si>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</si>
  <si>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</si>
  <si>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</si>
  <si>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</si>
  <si>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</si>
  <si>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</si>
  <si>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</si>
  <si>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</si>
  <si>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</si>
  <si>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</si>
  <si>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</si>
  <si>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</si>
  <si>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</si>
  <si>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</si>
  <si>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</si>
  <si>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</si>
  <si>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</si>
  <si>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</si>
  <si>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</si>
  <si>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</si>
  <si>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</si>
  <si>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</si>
  <si>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</si>
  <si>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</si>
  <si>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</si>
  <si>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</si>
  <si>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</si>
  <si>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</si>
  <si>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</si>
  <si>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</si>
  <si>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</si>
  <si>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</si>
  <si>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</si>
  <si>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</si>
  <si>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</si>
  <si>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</si>
  <si>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</si>
  <si>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</si>
  <si>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</si>
  <si>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</si>
  <si>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</si>
  <si>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</si>
  <si>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</si>
  <si>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</si>
  <si>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</si>
  <si>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</si>
  <si>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</si>
  <si>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</si>
  <si>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</si>
  <si>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</si>
  <si>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</si>
  <si>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</si>
  <si>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</si>
  <si>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</si>
  <si>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</si>
  <si>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</si>
  <si>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</si>
  <si>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</si>
  <si>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</si>
  <si>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</si>
  <si>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</si>
  <si>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</si>
  <si>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</si>
  <si>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</si>
  <si>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</si>
  <si>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</si>
  <si>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</si>
  <si>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</si>
  <si>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</si>
  <si>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</si>
  <si>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</si>
  <si>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</si>
  <si>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</si>
  <si>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</si>
  <si>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</si>
  <si>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</si>
  <si>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</si>
  <si>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</si>
  <si>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</si>
  <si>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</si>
  <si>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</si>
  <si>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</si>
  <si>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</si>
  <si>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</si>
  <si>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</si>
  <si>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</si>
  <si>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</si>
  <si>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</si>
  <si>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</si>
  <si>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</si>
  <si>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</si>
  <si>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</si>
  <si>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</si>
  <si>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</si>
  <si>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</si>
  <si>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</si>
  <si>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</si>
  <si>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</si>
  <si>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</si>
  <si>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</si>
  <si>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</si>
  <si>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</si>
  <si>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</si>
  <si>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</si>
  <si>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</si>
  <si>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</si>
  <si>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</si>
  <si>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</si>
  <si>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</si>
  <si>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</si>
  <si>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</si>
  <si>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</si>
  <si>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</si>
  <si>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</si>
  <si>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</si>
  <si>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</si>
  <si>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</si>
  <si>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</si>
  <si>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</si>
  <si>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</si>
  <si>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</si>
  <si>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</si>
  <si>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</si>
  <si>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</si>
  <si>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</si>
  <si>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</si>
  <si>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</si>
  <si>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</si>
  <si>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</si>
  <si>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</si>
  <si>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</si>
  <si>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</si>
  <si>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</si>
  <si>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</si>
  <si>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</si>
  <si>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</si>
  <si>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</si>
  <si>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</si>
  <si>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</si>
  <si>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</si>
  <si>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</si>
  <si>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</si>
  <si>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</si>
  <si>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</si>
  <si>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</si>
  <si>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</si>
  <si>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</si>
  <si>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</si>
  <si>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</si>
  <si>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</si>
  <si>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</si>
  <si>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</si>
  <si>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</si>
  <si>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</si>
  <si>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</si>
  <si>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</si>
  <si>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</si>
  <si>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</si>
  <si>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</si>
  <si>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</si>
  <si>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</si>
  <si>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</si>
  <si>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</si>
  <si>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</si>
  <si>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</si>
  <si>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</si>
  <si>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</si>
  <si>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</si>
  <si>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</si>
  <si>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</si>
  <si>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</si>
  <si>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</si>
  <si>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</si>
  <si>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</si>
  <si>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</si>
  <si>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</si>
  <si>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</si>
  <si>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</si>
  <si>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</si>
  <si>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</si>
  <si>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</si>
  <si>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</si>
  <si>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</si>
  <si>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</si>
  <si>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</si>
  <si>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</si>
  <si>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</si>
  <si>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</si>
  <si>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</si>
  <si>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</si>
  <si>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</si>
  <si>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</si>
  <si>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</si>
  <si>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</si>
  <si>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</si>
  <si>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</si>
  <si>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</si>
  <si>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</si>
  <si>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</si>
  <si>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</si>
  <si>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</si>
  <si>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</si>
  <si>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</si>
  <si>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</si>
  <si>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</si>
  <si>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</si>
  <si>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</si>
  <si>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</si>
  <si>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</si>
  <si>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</si>
  <si>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</si>
  <si>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</si>
  <si>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</si>
  <si>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</si>
  <si>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</si>
  <si>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</si>
  <si>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</si>
  <si>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</si>
  <si>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</si>
  <si>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</si>
  <si>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</si>
  <si>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</si>
  <si>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</si>
  <si>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</si>
  <si>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</si>
  <si>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</si>
  <si>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</si>
  <si>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</si>
  <si>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</si>
  <si>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</si>
  <si>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</si>
  <si>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</si>
  <si>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</si>
  <si>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</si>
  <si>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</si>
  <si>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</si>
  <si>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</si>
  <si>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</si>
  <si>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</si>
  <si>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</si>
  <si>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</si>
  <si>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</si>
  <si>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</si>
  <si>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</si>
  <si>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</si>
  <si>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</si>
  <si>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</si>
  <si>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</si>
  <si>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</si>
  <si>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</si>
  <si>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</si>
  <si>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</si>
  <si>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</si>
  <si>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</si>
  <si>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</si>
  <si>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</si>
  <si>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</si>
  <si>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</si>
  <si>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</si>
  <si>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</si>
  <si>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</si>
  <si>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</si>
  <si>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</si>
  <si>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</si>
  <si>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</si>
  <si>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</si>
  <si>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</si>
  <si>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</si>
  <si>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</si>
  <si>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</si>
  <si>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</si>
  <si>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</si>
  <si>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</si>
  <si>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</si>
  <si>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</si>
  <si>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</si>
  <si>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</si>
  <si>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</si>
  <si>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</si>
  <si>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</si>
  <si>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</si>
  <si>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</si>
  <si>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</si>
  <si>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</si>
  <si>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</si>
  <si>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</si>
  <si>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</si>
  <si>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</si>
  <si>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</si>
  <si>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</si>
  <si>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</si>
  <si>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</si>
  <si>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</si>
  <si>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</si>
  <si>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</si>
  <si>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</si>
  <si>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</si>
  <si>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</si>
  <si>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</si>
  <si>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</si>
  <si>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</si>
  <si>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</si>
  <si>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</si>
  <si>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</si>
  <si>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</si>
  <si>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</si>
  <si>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</si>
  <si>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</si>
  <si>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</si>
  <si>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</si>
  <si>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</si>
  <si>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</si>
  <si>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</si>
  <si>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</si>
  <si>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</si>
  <si>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</si>
  <si>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</si>
  <si>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</si>
  <si>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</si>
  <si>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</si>
  <si>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</si>
  <si>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</si>
  <si>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</si>
  <si>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</si>
  <si>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</si>
  <si>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</si>
  <si>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</si>
  <si>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</si>
  <si>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</si>
  <si>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</si>
  <si>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</si>
  <si>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</si>
  <si>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</si>
  <si>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</si>
  <si>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</si>
  <si>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</si>
  <si>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</si>
  <si>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</si>
  <si>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</si>
  <si>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</si>
  <si>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</si>
  <si>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</si>
  <si>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</si>
  <si>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</si>
  <si>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</si>
  <si>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</si>
  <si>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</si>
  <si>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</si>
  <si>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</si>
  <si>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</si>
  <si>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</si>
  <si>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</si>
  <si>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</si>
  <si>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</si>
  <si>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</si>
  <si>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</si>
  <si>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</si>
  <si>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</si>
  <si>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</si>
  <si>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</si>
  <si>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</si>
  <si>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</si>
  <si>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</si>
  <si>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</si>
  <si>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</si>
  <si>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</si>
  <si>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</si>
  <si>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</si>
  <si>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</si>
  <si>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</si>
  <si>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</si>
  <si>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</si>
  <si>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</si>
  <si>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</si>
  <si>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</si>
  <si>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</si>
  <si>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</si>
  <si>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</si>
  <si>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</si>
  <si>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</si>
  <si>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</si>
  <si>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</si>
  <si>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</si>
  <si>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</si>
  <si>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</si>
  <si>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</si>
  <si>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</si>
  <si>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</si>
  <si>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</si>
  <si>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</si>
  <si>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</si>
  <si>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</si>
  <si>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</si>
  <si>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</si>
  <si>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</si>
  <si>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</si>
  <si>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</si>
  <si>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</si>
  <si>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</si>
  <si>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</si>
  <si>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</si>
  <si>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</si>
  <si>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</si>
  <si>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</si>
  <si>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</si>
  <si>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</si>
  <si>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</si>
  <si>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</si>
  <si>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</si>
  <si>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</si>
  <si>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</si>
  <si>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</si>
  <si>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</si>
  <si>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</si>
  <si>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</si>
  <si>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</si>
  <si>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</si>
  <si>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</si>
  <si>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</si>
  <si>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</si>
  <si>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</si>
  <si>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</si>
  <si>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</si>
  <si>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</si>
  <si>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</si>
  <si>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</si>
  <si>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</si>
  <si>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</si>
  <si>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</si>
  <si>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</si>
  <si>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</si>
  <si>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</si>
  <si>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</si>
  <si>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</si>
  <si>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</si>
  <si>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</si>
  <si>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</si>
  <si>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</si>
  <si>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</si>
  <si>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</si>
  <si>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</si>
  <si>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</si>
  <si>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</si>
  <si>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</si>
  <si>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</si>
  <si>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</si>
  <si>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</si>
  <si>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</si>
  <si>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</si>
  <si>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</si>
  <si>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</si>
  <si>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</si>
  <si>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</si>
  <si>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</si>
  <si>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</si>
  <si>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</si>
  <si>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</si>
  <si>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</si>
  <si>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</si>
  <si>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</si>
  <si>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</si>
  <si>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</si>
  <si>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</si>
  <si>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</si>
  <si>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</si>
  <si>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</si>
  <si>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</si>
  <si>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</si>
  <si>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</si>
  <si>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</si>
  <si>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</si>
  <si>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</si>
  <si>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</si>
  <si>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</si>
  <si>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</si>
  <si>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</si>
  <si>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</si>
  <si>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</si>
  <si>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</si>
  <si>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</si>
  <si>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</si>
  <si>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</si>
  <si>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</si>
  <si>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</si>
  <si>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</si>
  <si>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</si>
  <si>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</si>
  <si>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</si>
  <si>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</si>
  <si>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</si>
  <si>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</si>
  <si>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</si>
  <si>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</si>
  <si>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</si>
  <si>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</si>
  <si>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</si>
  <si>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</si>
  <si>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</si>
  <si>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</si>
  <si>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</si>
  <si>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</si>
  <si>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</si>
  <si>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</si>
  <si>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</si>
  <si>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</si>
  <si>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</si>
  <si>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</si>
  <si>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</si>
  <si>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</si>
  <si>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</si>
  <si>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</si>
  <si>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</si>
  <si>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</si>
  <si>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</si>
  <si>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</si>
  <si>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</si>
  <si>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</si>
  <si>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</si>
  <si>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</si>
  <si>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</si>
  <si>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</si>
  <si>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</si>
  <si>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</si>
  <si>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</si>
  <si>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</si>
  <si>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</si>
  <si>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</si>
  <si>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</si>
  <si>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</si>
  <si>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</si>
  <si>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</si>
  <si>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</si>
  <si>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</si>
  <si>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</si>
  <si>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</si>
  <si>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</si>
  <si>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</si>
  <si>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</si>
  <si>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</si>
  <si>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</si>
  <si>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</si>
  <si>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</si>
  <si>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</si>
  <si>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</si>
  <si>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</si>
  <si>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</si>
  <si>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</si>
  <si>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</si>
  <si>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</si>
  <si>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</si>
  <si>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</si>
  <si>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</si>
  <si>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</si>
  <si>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</si>
  <si>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</si>
  <si>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</si>
  <si>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</si>
  <si>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</si>
  <si>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</si>
  <si>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</si>
  <si>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</si>
  <si>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</si>
  <si>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</si>
  <si>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</si>
  <si>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</si>
  <si>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</si>
  <si>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</si>
  <si>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</si>
  <si>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</si>
  <si>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</si>
  <si>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</si>
  <si>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</si>
  <si>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</si>
  <si>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</si>
  <si>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</si>
  <si>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</si>
  <si>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</si>
  <si>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</si>
  <si>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</si>
  <si>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</si>
  <si>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</si>
  <si>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</si>
  <si>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</si>
  <si>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</si>
  <si>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</si>
  <si>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</si>
  <si>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</si>
  <si>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</si>
  <si>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</si>
  <si>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</si>
  <si>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</si>
  <si>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</si>
  <si>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</si>
  <si>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</si>
  <si>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</si>
  <si>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</si>
  <si>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</si>
  <si>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</si>
  <si>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</si>
  <si>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</si>
  <si>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</si>
  <si>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</si>
  <si>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</si>
  <si>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</si>
  <si>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</si>
  <si>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</si>
  <si>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</si>
  <si>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</si>
  <si>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</si>
  <si>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</si>
  <si>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</si>
  <si>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</si>
  <si>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</si>
  <si>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</si>
  <si>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</si>
  <si>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</si>
  <si>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</si>
  <si>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</si>
  <si>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</si>
  <si>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</si>
  <si>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</si>
  <si>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</si>
  <si>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</si>
  <si>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</si>
  <si>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</si>
  <si>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</si>
  <si>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</si>
  <si>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</si>
  <si>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</si>
  <si>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</si>
  <si>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</si>
  <si>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</si>
  <si>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</si>
  <si>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</si>
  <si>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</si>
  <si>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</si>
  <si>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</si>
  <si>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</si>
  <si>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</si>
  <si>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</si>
  <si>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</si>
  <si>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</si>
  <si>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</si>
  <si>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</si>
  <si>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</si>
  <si>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</si>
  <si>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</si>
  <si>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</si>
  <si>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</si>
  <si>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</si>
  <si>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</si>
  <si>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</si>
  <si>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</si>
  <si>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</si>
  <si>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</si>
  <si>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</si>
  <si>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</si>
  <si>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</si>
  <si>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</si>
  <si>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</si>
  <si>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</si>
  <si>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</si>
  <si>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</si>
  <si>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</si>
  <si>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</si>
  <si>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</si>
  <si>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</si>
  <si>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</si>
  <si>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</si>
  <si>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</si>
  <si>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</si>
  <si>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</si>
  <si>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</si>
  <si>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</si>
  <si>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</si>
  <si>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</si>
  <si>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</si>
  <si>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</si>
  <si>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</si>
  <si>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</si>
  <si>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</si>
  <si>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</si>
  <si>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</si>
  <si>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</si>
  <si>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</si>
  <si>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</si>
  <si>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</si>
  <si>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</si>
  <si>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</si>
  <si>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</si>
  <si>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</si>
  <si>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</si>
  <si>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</si>
  <si>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</si>
  <si>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</si>
  <si>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</si>
  <si>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</si>
  <si>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</si>
  <si>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</si>
  <si>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</si>
  <si>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</si>
  <si>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</si>
  <si>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</si>
  <si>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</si>
  <si>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</si>
  <si>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</si>
  <si>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</si>
  <si>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</si>
  <si>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</si>
  <si>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</si>
  <si>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</si>
  <si>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</si>
  <si>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</si>
  <si>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</si>
  <si>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</si>
  <si>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</si>
  <si>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</si>
  <si>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</si>
  <si>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</si>
  <si>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</si>
  <si>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</si>
  <si>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</si>
  <si>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</si>
  <si>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</si>
  <si>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</si>
  <si>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</si>
  <si>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</si>
  <si>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</si>
  <si>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</si>
  <si>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</si>
  <si>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</si>
  <si>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</si>
  <si>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</si>
  <si>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</si>
  <si>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</si>
  <si>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</si>
  <si>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</si>
  <si>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</si>
  <si>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</si>
  <si>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</si>
  <si>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</si>
  <si>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</si>
  <si>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</si>
  <si>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</si>
  <si>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</si>
  <si>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</si>
  <si>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</si>
  <si>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</si>
  <si>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</si>
  <si>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</si>
  <si>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</si>
  <si>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</si>
  <si>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</si>
  <si>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</si>
  <si>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</si>
  <si>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</si>
  <si>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</si>
  <si>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</si>
  <si>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</si>
  <si>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</si>
  <si>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</si>
  <si>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</si>
  <si>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</si>
  <si>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</si>
  <si>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</si>
  <si>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</si>
  <si>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</si>
  <si>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</si>
  <si>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</si>
  <si>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</si>
  <si>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</si>
  <si>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</si>
  <si>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</si>
  <si>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</si>
  <si>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</si>
  <si>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</si>
  <si>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</si>
  <si>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</si>
  <si>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</si>
  <si>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</si>
  <si>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</si>
  <si>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</si>
  <si>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</si>
  <si>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</si>
  <si>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</si>
  <si>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</si>
  <si>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</si>
  <si>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</si>
  <si>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</si>
  <si>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</si>
  <si>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</si>
  <si>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</si>
  <si>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</si>
  <si>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</si>
  <si>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</si>
  <si>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</si>
  <si>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</si>
  <si>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</si>
  <si>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</si>
  <si>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</si>
  <si>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</si>
  <si>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</si>
  <si>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</si>
  <si>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</si>
  <si>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</si>
  <si>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</si>
  <si>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</si>
  <si>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</si>
  <si>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</si>
  <si>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</si>
  <si>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</si>
  <si>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</si>
  <si>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</si>
  <si>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</si>
  <si>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</si>
  <si>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</si>
  <si>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</si>
  <si>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</si>
  <si>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</si>
  <si>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</si>
  <si>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</si>
  <si>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</si>
  <si>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</si>
  <si>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</si>
  <si>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</si>
  <si>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</si>
  <si>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</si>
  <si>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</si>
  <si>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</si>
  <si>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</si>
  <si>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</si>
  <si>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</si>
  <si>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</si>
  <si>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</si>
  <si>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</si>
  <si>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</si>
  <si>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</si>
  <si>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</si>
  <si>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</si>
  <si>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</si>
  <si>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</si>
  <si>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</si>
  <si>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</si>
  <si>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</si>
  <si>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</si>
  <si>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</si>
  <si>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</si>
  <si>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</si>
  <si>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</si>
  <si>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</si>
  <si>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</si>
  <si>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</si>
  <si>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</si>
  <si>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</si>
  <si>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</si>
  <si>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</si>
  <si>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</si>
  <si>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</si>
  <si>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</si>
  <si>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</si>
  <si>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</si>
  <si>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</si>
  <si>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</si>
  <si>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</si>
  <si>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</si>
  <si>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</si>
  <si>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</si>
  <si>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</si>
  <si>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</si>
  <si>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</si>
  <si>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</si>
  <si>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</si>
  <si>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</si>
  <si>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</si>
  <si>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</si>
  <si>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</si>
  <si>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</si>
  <si>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</si>
  <si>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</si>
  <si>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</si>
  <si>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</si>
  <si>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</si>
  <si>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</si>
  <si>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</si>
  <si>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</si>
  <si>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</si>
  <si>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</si>
  <si>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</si>
  <si>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</si>
  <si>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</si>
  <si>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</si>
  <si>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</si>
  <si>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</si>
  <si>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</si>
  <si>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</si>
  <si>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</si>
  <si>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</si>
  <si>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</si>
  <si>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</si>
  <si>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</si>
  <si>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</si>
  <si>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</si>
  <si>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</si>
  <si>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</si>
  <si>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</si>
  <si>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</si>
  <si>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</si>
  <si>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</si>
  <si>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</si>
  <si>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</si>
  <si>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</si>
  <si>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</si>
  <si>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</si>
  <si>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</si>
  <si>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</si>
  <si>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</si>
  <si>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</si>
  <si>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</si>
  <si>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</si>
  <si>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</si>
  <si>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</si>
  <si>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</si>
  <si>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</si>
  <si>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</si>
  <si>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</si>
  <si>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</si>
  <si>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</si>
  <si>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</si>
  <si>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</si>
  <si>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</si>
  <si>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</si>
  <si>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</si>
  <si>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</si>
  <si>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</si>
  <si>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</si>
  <si>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</si>
  <si>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</si>
  <si>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</si>
  <si>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</si>
  <si>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</si>
  <si>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</si>
  <si>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</si>
  <si>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</si>
  <si>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</si>
  <si>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</si>
  <si>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</si>
  <si>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</si>
  <si>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</si>
  <si>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</si>
  <si>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</si>
  <si>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</si>
  <si>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</si>
  <si>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</si>
  <si>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</si>
  <si>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</si>
  <si>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</si>
  <si>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</si>
  <si>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</si>
  <si>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</si>
  <si>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</si>
  <si>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</si>
  <si>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</si>
  <si>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</si>
  <si>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</si>
  <si>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</si>
  <si>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</si>
  <si>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</si>
  <si>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</si>
  <si>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</si>
  <si>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</si>
  <si>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</si>
  <si>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</si>
  <si>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</si>
  <si>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</si>
  <si>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</si>
  <si>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</si>
  <si>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</si>
  <si>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</si>
  <si>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</si>
  <si>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</si>
  <si>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</si>
  <si>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</si>
  <si>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</si>
  <si>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</si>
  <si>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</si>
  <si>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</si>
  <si>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</si>
  <si>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</si>
  <si>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</si>
  <si>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</si>
  <si>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</si>
  <si>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</si>
  <si>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</si>
  <si>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</si>
  <si>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</si>
  <si>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</si>
  <si>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</si>
  <si>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</si>
  <si>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</si>
  <si>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</si>
  <si>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</si>
  <si>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</si>
  <si>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</si>
  <si>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</si>
  <si>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</si>
  <si>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</si>
  <si>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</si>
  <si>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</si>
  <si>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</si>
  <si>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</si>
  <si>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</si>
  <si>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</si>
  <si>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</si>
  <si>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</si>
  <si>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</si>
  <si>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</si>
  <si>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</si>
  <si>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</si>
  <si>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</si>
  <si>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</si>
  <si>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</si>
  <si>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</si>
  <si>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</si>
  <si>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</si>
  <si>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</si>
  <si>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</si>
  <si>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</si>
  <si>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</si>
  <si>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</si>
  <si>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</si>
  <si>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</si>
  <si>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</si>
  <si>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</si>
  <si>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</si>
  <si>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</si>
  <si>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</si>
  <si>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</si>
  <si>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</si>
  <si>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</si>
  <si>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</si>
  <si>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</si>
  <si>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</si>
  <si>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</si>
  <si>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</si>
  <si>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</si>
  <si>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</si>
  <si>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</si>
  <si>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</si>
  <si>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</si>
  <si>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</si>
  <si>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</si>
  <si>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</si>
  <si>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</si>
  <si>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</si>
  <si>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</si>
  <si>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</si>
  <si>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</si>
  <si>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</si>
  <si>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</si>
  <si>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</si>
  <si>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</si>
  <si>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</si>
  <si>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</si>
  <si>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</si>
  <si>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</si>
  <si>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</si>
  <si>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</si>
  <si>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</si>
  <si>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</si>
  <si>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</si>
  <si>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</si>
  <si>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</si>
  <si>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</si>
  <si>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</si>
  <si>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</si>
  <si>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</si>
  <si>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</si>
  <si>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</si>
  <si>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</si>
  <si>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</si>
  <si>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</si>
  <si>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</si>
  <si>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</si>
  <si>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</si>
  <si>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</si>
  <si>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</si>
  <si>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</si>
  <si>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</si>
  <si>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</si>
  <si>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</si>
  <si>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</si>
  <si>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</si>
  <si>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</si>
  <si>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</si>
  <si>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</si>
  <si>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</si>
  <si>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</si>
  <si>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</si>
  <si>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</si>
  <si>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</si>
  <si>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</si>
  <si>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</si>
  <si>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</si>
  <si>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</si>
  <si>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</si>
  <si>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</si>
  <si>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</si>
  <si>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</si>
  <si>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</si>
  <si>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</si>
  <si>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</si>
  <si>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</si>
  <si>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</si>
  <si>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</si>
  <si>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</si>
  <si>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</si>
  <si>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</si>
  <si>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</si>
  <si>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</si>
  <si>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</si>
  <si>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</si>
  <si>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</si>
  <si>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</si>
  <si>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</si>
  <si>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</si>
  <si>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</si>
  <si>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</si>
  <si>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</si>
  <si>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</si>
  <si>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</si>
  <si>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</si>
  <si>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</si>
  <si>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</si>
  <si>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</si>
  <si>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</si>
  <si>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</si>
  <si>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</si>
  <si>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</si>
  <si>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</si>
  <si>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</si>
  <si>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</si>
  <si>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</si>
  <si>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</si>
  <si>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</si>
  <si>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</si>
  <si>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</si>
  <si>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</si>
  <si>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</si>
  <si>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</si>
  <si>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</si>
  <si>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</si>
  <si>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</si>
  <si>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</si>
  <si>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</si>
  <si>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</si>
  <si>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</si>
  <si>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</si>
  <si>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</si>
  <si>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</si>
  <si>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</si>
  <si>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</si>
  <si>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</si>
  <si>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</si>
  <si>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</si>
  <si>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</si>
  <si>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</si>
  <si>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</si>
  <si>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</si>
  <si>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</si>
  <si>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</si>
  <si>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</si>
  <si>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</si>
  <si>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</si>
  <si>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</si>
  <si>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</si>
  <si>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</si>
  <si>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</si>
  <si>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</si>
  <si>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</si>
  <si>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</si>
  <si>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</si>
  <si>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</si>
  <si>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</si>
  <si>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</si>
  <si>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</si>
  <si>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</si>
  <si>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</si>
  <si>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</si>
  <si>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</si>
  <si>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</si>
  <si>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</si>
  <si>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</si>
  <si>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</si>
  <si>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</si>
  <si>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</si>
  <si>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</si>
  <si>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</si>
  <si>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</si>
  <si>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</si>
  <si>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</si>
  <si>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</si>
  <si>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</si>
  <si>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</si>
  <si>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</si>
  <si>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</si>
  <si>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</si>
  <si>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</si>
  <si>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</si>
  <si>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</si>
  <si>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</si>
  <si>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</si>
  <si>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</si>
  <si>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</si>
  <si>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</si>
  <si>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</si>
  <si>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</si>
  <si>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</si>
  <si>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</si>
  <si>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</si>
  <si>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</si>
  <si>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</si>
  <si>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</si>
  <si>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</si>
  <si>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</si>
  <si>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</si>
  <si>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</si>
  <si>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</si>
  <si>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</si>
  <si>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</si>
  <si>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</si>
  <si>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</si>
  <si>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</si>
  <si>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</si>
  <si>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</si>
  <si>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</si>
  <si>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</si>
  <si>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</si>
  <si>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</si>
  <si>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</si>
  <si>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</si>
  <si>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</si>
  <si>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</si>
  <si>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</si>
  <si>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</si>
  <si>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</si>
  <si>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</si>
  <si>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</si>
  <si>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</si>
  <si>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</si>
  <si>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</si>
  <si>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</si>
  <si>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</si>
  <si>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</si>
  <si>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</si>
  <si>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</si>
  <si>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</si>
  <si>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</si>
  <si>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</si>
  <si>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</si>
  <si>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</si>
  <si>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</si>
  <si>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</si>
  <si>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</si>
  <si>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</si>
  <si>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</si>
  <si>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</si>
  <si>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</si>
  <si>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</si>
  <si>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</si>
  <si>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</si>
  <si>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</si>
  <si>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</si>
  <si>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</si>
  <si>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</si>
  <si>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</si>
  <si>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</si>
  <si>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</si>
  <si>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</si>
  <si>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</si>
  <si>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</si>
  <si>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</si>
  <si>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</si>
  <si>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</si>
  <si>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</si>
  <si>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</si>
  <si>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</si>
  <si>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</si>
  <si>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</si>
  <si>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</si>
  <si>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</si>
  <si>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</si>
  <si>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</si>
  <si>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</si>
  <si>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</si>
  <si>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</si>
  <si>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</si>
  <si>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</si>
  <si>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</si>
  <si>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</si>
  <si>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</si>
  <si>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</si>
  <si>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</si>
  <si>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</si>
  <si>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</si>
  <si>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</si>
  <si>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</si>
  <si>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</si>
  <si>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</si>
  <si>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</si>
  <si>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</si>
  <si>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</si>
  <si>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</si>
  <si>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</si>
  <si>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</si>
  <si>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</si>
  <si>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</si>
  <si>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</si>
  <si>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</si>
  <si>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</si>
  <si>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</si>
  <si>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</si>
  <si>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</si>
  <si>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</si>
  <si>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</si>
  <si>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</si>
  <si>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</si>
  <si>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</si>
  <si>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</si>
  <si>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</si>
  <si>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</si>
  <si>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</si>
  <si>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</si>
  <si>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</si>
  <si>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</si>
  <si>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</si>
  <si>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</si>
  <si>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</si>
  <si>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</si>
  <si>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</si>
  <si>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</si>
  <si>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</si>
  <si>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</si>
  <si>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</si>
  <si>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</si>
  <si>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</si>
  <si>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</si>
  <si>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</si>
  <si>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</si>
  <si>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</si>
  <si>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</si>
  <si>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</si>
  <si>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</si>
  <si>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</si>
  <si>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</si>
  <si>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</si>
  <si>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</si>
  <si>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</si>
  <si>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</si>
  <si>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</si>
  <si>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</si>
  <si>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</si>
  <si>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</si>
  <si>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</si>
  <si>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</si>
  <si>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</si>
  <si>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</si>
  <si>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</si>
  <si>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</si>
  <si>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</si>
  <si>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</si>
  <si>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</si>
  <si>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</si>
  <si>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</si>
  <si>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</si>
  <si>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</si>
  <si>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</si>
  <si>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</si>
  <si>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</si>
  <si>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</si>
  <si>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</si>
  <si>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</si>
  <si>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</si>
  <si>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</si>
  <si>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</si>
  <si>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</si>
  <si>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</si>
  <si>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</si>
  <si>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</si>
  <si>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</si>
  <si>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</si>
  <si>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</si>
  <si>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</si>
  <si>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</si>
  <si>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</si>
  <si>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</si>
  <si>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</si>
  <si>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</si>
  <si>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</si>
  <si>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</si>
  <si>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</si>
  <si>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</si>
  <si>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</si>
  <si>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</si>
  <si>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</si>
  <si>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</si>
  <si>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</si>
  <si>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</si>
  <si>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</si>
  <si>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</si>
  <si>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</si>
  <si>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</si>
  <si>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</si>
  <si>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</si>
  <si>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</si>
  <si>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</si>
  <si>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</si>
  <si>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</si>
  <si>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</si>
  <si>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</si>
  <si>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</si>
  <si>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</si>
  <si>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</si>
  <si>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</si>
  <si>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</si>
  <si>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</si>
  <si>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</si>
  <si>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</si>
  <si>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</si>
  <si>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</si>
  <si>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</si>
  <si>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</si>
  <si>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</si>
  <si>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</si>
  <si>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</si>
  <si>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</si>
  <si>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</si>
  <si>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</si>
  <si>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</si>
  <si>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</si>
  <si>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</si>
  <si>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</si>
  <si>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</si>
  <si>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</si>
  <si>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</si>
  <si>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</si>
  <si>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</si>
  <si>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</si>
  <si>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</si>
  <si>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</si>
  <si>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</si>
  <si>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</si>
  <si>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</si>
  <si>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</si>
  <si>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</si>
  <si>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</si>
  <si>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</si>
  <si>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</si>
  <si>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</si>
  <si>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</si>
  <si>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</si>
  <si>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</si>
  <si>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</si>
  <si>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</si>
  <si>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</si>
  <si>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</si>
  <si>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</si>
  <si>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</si>
  <si>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</si>
  <si>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</si>
  <si>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</si>
  <si>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</si>
  <si>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</si>
  <si>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</si>
  <si>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</si>
  <si>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</si>
  <si>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</si>
  <si>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</si>
  <si>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</si>
  <si>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</si>
  <si>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</si>
  <si>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</si>
  <si>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</si>
  <si>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</si>
  <si>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</si>
  <si>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</si>
  <si>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</si>
  <si>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</si>
  <si>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</si>
  <si>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</si>
  <si>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</si>
  <si>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</si>
  <si>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</si>
  <si>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</si>
  <si>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</si>
  <si>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</si>
  <si>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</si>
  <si>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</si>
  <si>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</si>
  <si>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</si>
  <si>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</si>
  <si>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</si>
  <si>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</si>
  <si>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</si>
  <si>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</si>
  <si>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</si>
  <si>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</si>
  <si>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</si>
  <si>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</si>
  <si>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</si>
  <si>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</si>
  <si>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</si>
  <si>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</si>
  <si>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</si>
  <si>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</si>
  <si>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</si>
  <si>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</si>
  <si>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</si>
  <si>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</si>
  <si>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</si>
  <si>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</si>
  <si>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</si>
  <si>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</si>
  <si>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</si>
  <si>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</si>
  <si>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</si>
  <si>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</si>
  <si>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</si>
  <si>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</si>
  <si>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</si>
  <si>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</si>
  <si>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</si>
  <si>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</si>
  <si>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</si>
  <si>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</si>
  <si>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</si>
  <si>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</si>
  <si>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</si>
  <si>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</si>
  <si>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</si>
  <si>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</si>
  <si>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</si>
  <si>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</si>
  <si>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</si>
  <si>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</si>
  <si>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</si>
  <si>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</si>
  <si>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</si>
  <si>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</si>
  <si>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</si>
  <si>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</si>
  <si>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</si>
  <si>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</si>
  <si>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</si>
  <si>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</si>
  <si>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</si>
  <si>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</si>
  <si>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</si>
  <si>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</si>
  <si>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</si>
  <si>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</si>
  <si>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</si>
  <si>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</si>
  <si>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</si>
  <si>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</si>
  <si>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</si>
  <si>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</si>
  <si>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</si>
  <si>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</si>
  <si>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</si>
  <si>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</si>
  <si>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</si>
  <si>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</si>
  <si>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</si>
  <si>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</si>
  <si>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</si>
  <si>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</si>
  <si>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</si>
  <si>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</si>
  <si>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</si>
  <si>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</si>
  <si>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</si>
  <si>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</si>
  <si>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</si>
  <si>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</si>
  <si>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</si>
  <si>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</si>
  <si>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</si>
  <si>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</si>
  <si>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</si>
  <si>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</si>
  <si>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</si>
  <si>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</si>
  <si>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</si>
  <si>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</si>
  <si>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</si>
  <si>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</si>
  <si>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</si>
  <si>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</si>
  <si>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</si>
  <si>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</si>
  <si>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</si>
  <si>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</si>
  <si>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</si>
  <si>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</si>
  <si>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</si>
  <si>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</si>
  <si>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</si>
  <si>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</si>
  <si>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</si>
  <si>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</si>
  <si>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</si>
  <si>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</si>
  <si>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</si>
  <si>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</si>
  <si>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</si>
  <si>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</si>
  <si>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</si>
  <si>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</si>
  <si>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</si>
  <si>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</si>
  <si>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</si>
  <si>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</si>
  <si>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</si>
  <si>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</si>
  <si>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</si>
  <si>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</si>
  <si>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</si>
  <si>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</si>
  <si>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</si>
  <si>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</si>
  <si>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</si>
  <si>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</si>
  <si>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</si>
  <si>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</si>
  <si>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</si>
  <si>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</si>
  <si>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</si>
  <si>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</si>
  <si>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</si>
  <si>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</si>
  <si>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</si>
  <si>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</si>
  <si>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</si>
  <si>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</si>
  <si>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</si>
  <si>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</si>
  <si>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</si>
  <si>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</si>
  <si>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</si>
  <si>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</si>
  <si>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</si>
  <si>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</si>
  <si>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</si>
  <si>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</si>
  <si>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</si>
  <si>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</si>
  <si>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</si>
  <si>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</si>
  <si>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</si>
  <si>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</si>
  <si>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</si>
  <si>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</si>
  <si>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</si>
  <si>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</si>
  <si>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</si>
  <si>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</si>
  <si>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</si>
  <si>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</si>
  <si>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</si>
  <si>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</si>
  <si>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</si>
  <si>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</si>
  <si>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</si>
  <si>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</si>
  <si>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</si>
  <si>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</si>
  <si>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</si>
  <si>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</si>
  <si>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</si>
  <si>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</si>
  <si>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</si>
  <si>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</si>
  <si>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</si>
  <si>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</si>
  <si>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</si>
  <si>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</si>
  <si>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</si>
  <si>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</si>
  <si>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</si>
  <si>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</si>
  <si>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</si>
  <si>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</si>
  <si>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</si>
  <si>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</si>
  <si>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</si>
  <si>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</si>
  <si>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</si>
  <si>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</si>
  <si>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</si>
  <si>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</si>
  <si>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</si>
  <si>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</si>
  <si>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</si>
  <si>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</si>
  <si>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</si>
  <si>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</si>
  <si>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</si>
  <si>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</si>
  <si>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</si>
  <si>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</si>
  <si>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</si>
  <si>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</si>
  <si>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</si>
  <si>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</si>
  <si>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</si>
  <si>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</si>
  <si>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</si>
  <si>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</si>
  <si>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</si>
  <si>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</si>
  <si>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</si>
  <si>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</si>
  <si>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</si>
  <si>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</si>
  <si>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</si>
  <si>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</si>
  <si>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</si>
  <si>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</si>
  <si>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</si>
  <si>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</si>
  <si>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</si>
  <si>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</si>
  <si>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</si>
  <si>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</si>
  <si>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</si>
  <si>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</si>
  <si>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</si>
  <si>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</si>
  <si>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</si>
  <si>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</si>
  <si>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</si>
  <si>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</si>
  <si>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</si>
  <si>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</si>
  <si>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</si>
  <si>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</si>
  <si>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</si>
  <si>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</si>
  <si>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</si>
  <si>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</si>
  <si>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</si>
  <si>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</si>
  <si>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</si>
  <si>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</si>
  <si>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</si>
  <si>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</si>
  <si>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</si>
  <si>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</si>
  <si>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</si>
  <si>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</si>
  <si>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</si>
  <si>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</si>
  <si>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</si>
  <si>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</si>
  <si>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</si>
  <si>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</si>
  <si>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</si>
  <si>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</si>
  <si>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</si>
  <si>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</si>
  <si>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</si>
  <si>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</si>
  <si>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</si>
  <si>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</si>
  <si>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</si>
  <si>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</si>
  <si>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</si>
  <si>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</si>
  <si>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</si>
  <si>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</si>
  <si>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</si>
  <si>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</si>
  <si>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</si>
  <si>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</si>
  <si>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</si>
  <si>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</si>
  <si>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</si>
  <si>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</si>
  <si>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</si>
  <si>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</si>
  <si>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</si>
  <si>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</si>
  <si>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</si>
  <si>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</si>
  <si>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</si>
  <si>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</si>
  <si>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</si>
  <si>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</si>
  <si>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</si>
  <si>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</si>
  <si>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</si>
  <si>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</si>
  <si>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</si>
  <si>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</si>
  <si>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</si>
  <si>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</si>
  <si>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</si>
  <si>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</si>
  <si>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</si>
  <si>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</si>
  <si>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</si>
  <si>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</si>
  <si>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</si>
  <si>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</si>
  <si>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</si>
  <si>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</si>
  <si>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</si>
  <si>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</si>
  <si>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</si>
  <si>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</si>
  <si>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</si>
  <si>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</si>
  <si>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</si>
  <si>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</si>
  <si>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</si>
  <si>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</si>
  <si>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</si>
  <si>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</si>
  <si>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</si>
  <si>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</si>
  <si>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</si>
  <si>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</si>
  <si>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</si>
  <si>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</si>
  <si>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</si>
  <si>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</si>
  <si>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</si>
  <si>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</si>
  <si>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</si>
  <si>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</si>
  <si>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</si>
  <si>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</si>
  <si>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</si>
  <si>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</si>
  <si>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</si>
  <si>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</si>
  <si>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</si>
  <si>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</si>
  <si>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</si>
  <si>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</si>
  <si>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</si>
  <si>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</si>
  <si>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</si>
  <si>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</si>
  <si>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</si>
  <si>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</si>
  <si>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</si>
  <si>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</si>
  <si>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</si>
  <si>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</si>
  <si>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</si>
  <si>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</si>
  <si>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</si>
  <si>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</si>
  <si>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</si>
  <si>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</si>
  <si>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</si>
  <si>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</si>
  <si>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</si>
  <si>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</si>
  <si>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</si>
  <si>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</si>
  <si>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</si>
  <si>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</si>
  <si>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</si>
  <si>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</si>
  <si>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</si>
  <si>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</si>
  <si>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</si>
  <si>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</si>
  <si>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</si>
  <si>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</si>
  <si>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</si>
  <si>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</si>
  <si>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</si>
  <si>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</si>
  <si>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</si>
  <si>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</si>
  <si>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</si>
  <si>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</si>
  <si>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</si>
  <si>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</si>
  <si>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</si>
  <si>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</si>
  <si>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</si>
  <si>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</si>
  <si>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</si>
  <si>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</si>
  <si>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</si>
  <si>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</si>
  <si>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</si>
  <si>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</si>
  <si>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</si>
  <si>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</si>
  <si>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</si>
  <si>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</si>
  <si>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</si>
  <si>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</si>
  <si>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</si>
  <si>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</si>
  <si>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</si>
  <si>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</si>
  <si>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</si>
  <si>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</si>
  <si>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</si>
  <si>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</si>
  <si>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</si>
  <si>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</si>
  <si>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</si>
  <si>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</si>
  <si>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</si>
  <si>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</si>
  <si>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</si>
  <si>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</si>
  <si>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</si>
  <si>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</si>
  <si>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</si>
  <si>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</si>
  <si>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</si>
  <si>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</si>
  <si>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</si>
  <si>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</si>
  <si>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</si>
  <si>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</si>
  <si>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</si>
  <si>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</si>
  <si>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</si>
  <si>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</si>
  <si>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</si>
  <si>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</si>
  <si>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</si>
  <si>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</si>
  <si>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</si>
  <si>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</si>
  <si>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</si>
  <si>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</si>
  <si>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</si>
  <si>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</si>
  <si>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</si>
  <si>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</si>
  <si>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</si>
  <si>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</si>
  <si>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</si>
  <si>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</si>
  <si>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</si>
  <si>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</si>
  <si>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</si>
  <si>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</si>
  <si>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</si>
  <si>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</si>
  <si>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</si>
  <si>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</si>
  <si>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</si>
  <si>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</si>
  <si>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</si>
  <si>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</si>
  <si>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</si>
  <si>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</si>
  <si>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</si>
  <si>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</si>
  <si>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</si>
  <si>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</si>
  <si>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</si>
  <si>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</si>
  <si>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</si>
  <si>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</si>
  <si>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</si>
  <si>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</si>
  <si>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</si>
  <si>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</si>
  <si>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</si>
  <si>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</si>
  <si>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</si>
  <si>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</si>
  <si>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</si>
  <si>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</si>
  <si>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</si>
  <si>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</si>
  <si>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</si>
  <si>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</si>
  <si>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</si>
  <si>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</si>
  <si>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</si>
  <si>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</si>
  <si>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</si>
  <si>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</si>
  <si>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</si>
  <si>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</si>
  <si>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</si>
  <si>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</si>
  <si>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</si>
  <si>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</si>
  <si>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</si>
  <si>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</si>
  <si>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</si>
  <si>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</si>
  <si>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</si>
  <si>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</si>
  <si>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</si>
  <si>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</si>
  <si>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</si>
  <si>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</si>
  <si>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</si>
  <si>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</si>
  <si>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</si>
  <si>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</si>
  <si>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</si>
  <si>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</si>
  <si>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</si>
  <si>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</si>
  <si>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</si>
  <si>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</si>
  <si>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</si>
  <si>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</si>
  <si>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</si>
  <si>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</si>
  <si>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</si>
  <si>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</si>
  <si>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</si>
  <si>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</si>
  <si>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</si>
  <si>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</si>
  <si>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</si>
  <si>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</si>
  <si>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</si>
  <si>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</si>
  <si>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</si>
  <si>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</si>
  <si>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</si>
  <si>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</si>
  <si>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</si>
  <si>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</si>
  <si>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</si>
  <si>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</si>
  <si>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</si>
  <si>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</si>
  <si>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</si>
  <si>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</si>
  <si>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</si>
  <si>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</si>
  <si>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</si>
  <si>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</si>
  <si>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</si>
  <si>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</si>
  <si>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</si>
  <si>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</si>
  <si>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</si>
  <si>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</si>
  <si>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</si>
  <si>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</si>
  <si>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</si>
  <si>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</si>
  <si>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</si>
  <si>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</si>
  <si>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</si>
  <si>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</si>
  <si>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</si>
  <si>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</si>
  <si>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</si>
  <si>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</si>
  <si>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</si>
  <si>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</si>
  <si>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</si>
  <si>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</si>
  <si>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</si>
  <si>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</si>
  <si>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</si>
  <si>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</si>
  <si>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</si>
  <si>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</si>
  <si>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</si>
  <si>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</si>
  <si>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</si>
  <si>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</si>
  <si>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</si>
  <si>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</si>
  <si>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</si>
  <si>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</si>
  <si>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</si>
  <si>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</si>
  <si>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</si>
  <si>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</si>
  <si>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</si>
  <si>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</si>
  <si>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</si>
  <si>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</si>
  <si>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</si>
  <si>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</si>
  <si>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</si>
  <si>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</si>
  <si>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</si>
  <si>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</si>
  <si>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</si>
  <si>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</si>
  <si>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</si>
  <si>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</si>
  <si>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</si>
  <si>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</si>
  <si>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</si>
  <si>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</si>
  <si>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</si>
  <si>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</si>
  <si>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</si>
  <si>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</si>
  <si>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</si>
  <si>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</si>
  <si>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</si>
  <si>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</si>
  <si>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</si>
  <si>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</si>
  <si>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</si>
  <si>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</si>
  <si>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</si>
  <si>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</si>
  <si>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</si>
  <si>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</si>
  <si>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</si>
  <si>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</si>
  <si>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</si>
  <si>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</si>
  <si>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</si>
  <si>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</si>
  <si>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</si>
  <si>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</si>
  <si>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</si>
  <si>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</si>
  <si>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</si>
  <si>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</si>
  <si>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</si>
  <si>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</si>
  <si>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</si>
  <si>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</si>
  <si>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</si>
  <si>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</si>
  <si>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</si>
  <si>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</si>
  <si>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</si>
  <si>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</si>
  <si>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</si>
  <si>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</si>
  <si>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</si>
  <si>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</si>
  <si>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</si>
  <si>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</si>
  <si>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</si>
  <si>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</si>
  <si>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</si>
  <si>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</si>
  <si>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</si>
  <si>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</si>
  <si>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</si>
  <si>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</si>
  <si>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</si>
  <si>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</si>
  <si>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</si>
  <si>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</si>
  <si>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</si>
  <si>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</si>
  <si>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</si>
  <si>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</si>
  <si>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</si>
  <si>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</si>
  <si>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</si>
  <si>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</si>
  <si>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</si>
  <si>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</si>
  <si>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</si>
  <si>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</si>
  <si>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</si>
  <si>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</si>
  <si>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</si>
  <si>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</si>
  <si>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</si>
  <si>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</si>
  <si>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</si>
  <si>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</si>
  <si>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</si>
  <si>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</si>
  <si>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</si>
  <si>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</si>
  <si>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</si>
  <si>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</si>
  <si>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</si>
  <si>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</si>
  <si>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</si>
  <si>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</si>
  <si>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</si>
  <si>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</si>
  <si>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</si>
  <si>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</si>
  <si>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</si>
  <si>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</si>
  <si>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</si>
  <si>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</si>
  <si>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</si>
  <si>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</si>
  <si>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</si>
  <si>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</si>
  <si>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</si>
  <si>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</si>
  <si>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</si>
  <si>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</si>
  <si>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</si>
  <si>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</si>
  <si>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</si>
  <si>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</si>
  <si>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</si>
  <si>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</si>
  <si>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</si>
  <si>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</si>
  <si>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</si>
  <si>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</si>
  <si>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</si>
  <si>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</si>
  <si>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</si>
  <si>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</si>
  <si>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</si>
  <si>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</si>
  <si>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</si>
  <si>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</si>
  <si>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</si>
  <si>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</si>
  <si>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</si>
  <si>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</si>
  <si>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</si>
  <si>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</si>
  <si>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</si>
  <si>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</si>
  <si>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</si>
  <si>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</si>
  <si>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</si>
  <si>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</si>
  <si>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</si>
  <si>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</si>
  <si>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</si>
  <si>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</si>
  <si>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</si>
  <si>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</si>
  <si>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</si>
  <si>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</si>
  <si>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</si>
  <si>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</si>
  <si>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</si>
  <si>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</si>
  <si>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</si>
  <si>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</si>
  <si>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</si>
  <si>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</si>
  <si>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</si>
  <si>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</si>
  <si>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</si>
  <si>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</si>
  <si>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</si>
  <si>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</si>
  <si>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</si>
  <si>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</si>
  <si>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</si>
  <si>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</si>
  <si>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</si>
  <si>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</si>
  <si>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</si>
  <si>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</si>
  <si>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</si>
  <si>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</si>
  <si>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</si>
  <si>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</si>
  <si>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</si>
  <si>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</si>
  <si>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</si>
  <si>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</si>
  <si>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</si>
  <si>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</si>
  <si>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</si>
  <si>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</si>
  <si>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</si>
  <si>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</si>
  <si>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</si>
  <si>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</si>
  <si>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</si>
  <si>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</si>
  <si>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</si>
  <si>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</si>
  <si>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</si>
  <si>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</si>
  <si>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</si>
  <si>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</si>
  <si>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</si>
  <si>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</si>
  <si>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</si>
  <si>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</si>
  <si>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</si>
  <si>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</si>
  <si>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</si>
  <si>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</si>
  <si>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</si>
  <si>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</si>
  <si>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</si>
  <si>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</si>
  <si>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</si>
  <si>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</si>
  <si>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</si>
  <si>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</si>
  <si>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</si>
  <si>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</si>
  <si>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</si>
  <si>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</si>
  <si>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</si>
  <si>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</si>
  <si>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</si>
  <si>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</si>
  <si>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</si>
  <si>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</si>
  <si>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</si>
  <si>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</si>
  <si>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</si>
  <si>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</si>
  <si>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</si>
  <si>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</si>
  <si>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</si>
  <si>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</si>
  <si>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</si>
  <si>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</si>
  <si>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</si>
  <si>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</si>
  <si>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</si>
  <si>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</si>
  <si>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</si>
  <si>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</si>
  <si>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</si>
  <si>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</si>
  <si>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</si>
  <si>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</si>
  <si>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</si>
  <si>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</si>
  <si>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</si>
  <si>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</si>
  <si>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</si>
  <si>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</si>
  <si>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</si>
  <si>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</si>
  <si>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</si>
  <si>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</si>
  <si>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</si>
  <si>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</si>
  <si>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</si>
  <si>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</si>
  <si>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</si>
  <si>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</si>
  <si>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</si>
  <si>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</si>
  <si>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</si>
  <si>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</si>
  <si>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</si>
  <si>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</si>
  <si>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</si>
  <si>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</si>
  <si>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</si>
  <si>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</si>
  <si>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</si>
  <si>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</si>
  <si>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</si>
  <si>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</si>
  <si>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</si>
  <si>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</si>
  <si>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</si>
  <si>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</si>
  <si>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</si>
  <si>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</si>
  <si>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</si>
  <si>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</si>
  <si>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</si>
  <si>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</si>
  <si>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</si>
  <si>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</si>
  <si>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</si>
  <si>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</si>
  <si>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</si>
  <si>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</si>
  <si>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</si>
  <si>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</si>
  <si>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</si>
  <si>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</si>
  <si>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</si>
  <si>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</si>
  <si>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</si>
  <si>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</si>
  <si>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</si>
  <si>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</si>
  <si>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</si>
  <si>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</si>
  <si>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</si>
  <si>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</si>
  <si>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</si>
  <si>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</si>
  <si>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</si>
  <si>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</si>
  <si>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</si>
  <si>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</si>
  <si>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</si>
  <si>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</si>
  <si>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</si>
  <si>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</si>
  <si>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</si>
  <si>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</si>
  <si>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</si>
  <si>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</si>
  <si>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</si>
  <si>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</si>
  <si>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</si>
  <si>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</si>
  <si>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</si>
  <si>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</si>
  <si>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</si>
  <si>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</si>
  <si>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</si>
  <si>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</si>
  <si>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</si>
  <si>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</si>
  <si>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</si>
  <si>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</si>
  <si>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</si>
  <si>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</si>
  <si>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</si>
  <si>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</si>
  <si>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</si>
  <si>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</si>
  <si>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</si>
  <si>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</si>
  <si>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</si>
  <si>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</si>
  <si>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</si>
  <si>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</si>
  <si>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</si>
  <si>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</si>
  <si>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</si>
  <si>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</si>
  <si>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</si>
  <si>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</si>
  <si>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</si>
  <si>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</si>
  <si>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</si>
  <si>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</si>
  <si>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</si>
  <si>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</si>
  <si>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</si>
  <si>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</si>
  <si>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</si>
  <si>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</si>
  <si>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</si>
  <si>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</si>
  <si>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</si>
  <si>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</si>
  <si>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</si>
  <si>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</si>
  <si>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</si>
  <si>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</si>
  <si>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</si>
  <si>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</si>
  <si>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</si>
  <si>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</si>
  <si>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</si>
  <si>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</si>
  <si>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</si>
  <si>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</si>
  <si>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</si>
  <si>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</si>
  <si>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</si>
  <si>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</si>
  <si>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</si>
  <si>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</si>
  <si>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</si>
  <si>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</si>
  <si>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</si>
  <si>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</si>
  <si>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</si>
  <si>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</si>
  <si>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</si>
  <si>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</si>
  <si>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</si>
  <si>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</si>
  <si>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</si>
  <si>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</si>
  <si>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</si>
  <si>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</si>
  <si>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</si>
  <si>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</si>
  <si>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</si>
  <si>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</si>
  <si>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</si>
  <si>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</si>
  <si>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</si>
  <si>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</si>
  <si>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</si>
  <si>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</si>
  <si>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</si>
  <si>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</si>
  <si>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</si>
  <si>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</si>
  <si>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</si>
  <si>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</si>
  <si>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</si>
  <si>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</si>
  <si>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</si>
  <si>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</si>
  <si>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</si>
  <si>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</si>
  <si>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</si>
  <si>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</si>
  <si>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</si>
  <si>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</si>
  <si>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</si>
  <si>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</si>
  <si>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</si>
  <si>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</si>
  <si>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</si>
  <si>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</si>
  <si>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</si>
  <si>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</si>
  <si>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</si>
  <si>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</si>
  <si>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</si>
  <si>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</si>
  <si>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</si>
  <si>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</si>
  <si>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</si>
  <si>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</si>
  <si>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</si>
  <si>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</si>
  <si>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</si>
  <si>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</si>
  <si>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</si>
  <si>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</si>
  <si>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</si>
  <si>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</si>
  <si>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</si>
  <si>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</si>
  <si>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</si>
  <si>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</si>
  <si>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</si>
  <si>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</si>
  <si>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</si>
  <si>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</si>
  <si>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</si>
  <si>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</si>
  <si>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</si>
  <si>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</si>
  <si>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</si>
  <si>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</si>
  <si>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</si>
  <si>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</si>
  <si>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</si>
  <si>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</si>
  <si>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</si>
  <si>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</si>
  <si>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</si>
  <si>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</si>
  <si>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</si>
  <si>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</si>
  <si>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</si>
  <si>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</si>
  <si>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</si>
  <si>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</si>
  <si>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</si>
  <si>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</si>
  <si>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</si>
  <si>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</si>
  <si>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</si>
  <si>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</si>
  <si>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</si>
  <si>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</si>
  <si>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</si>
  <si>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</si>
  <si>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</si>
  <si>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</si>
  <si>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</si>
  <si>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</si>
  <si>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</si>
  <si>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</si>
  <si>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</si>
  <si>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</si>
  <si>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</si>
  <si>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</si>
  <si>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</si>
  <si>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</si>
  <si>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</si>
  <si>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</si>
  <si>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</si>
  <si>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</si>
  <si>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</si>
  <si>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</si>
  <si>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</si>
  <si>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</si>
  <si>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</si>
  <si>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</si>
  <si>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</si>
  <si>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</si>
  <si>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</si>
  <si>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</si>
  <si>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</si>
  <si>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</si>
  <si>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</si>
  <si>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</si>
  <si>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</si>
  <si>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</si>
  <si>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</si>
  <si>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</si>
  <si>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</si>
  <si>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</si>
  <si>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</si>
  <si>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</si>
  <si>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</si>
  <si>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</si>
  <si>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</si>
  <si>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</si>
  <si>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</si>
  <si>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</si>
  <si>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</si>
  <si>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</si>
  <si>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</si>
  <si>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</si>
  <si>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</si>
  <si>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</si>
  <si>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</si>
  <si>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</si>
  <si>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</si>
  <si>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</si>
  <si>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</si>
  <si>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</si>
  <si>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</si>
  <si>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</si>
  <si>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</si>
  <si>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</si>
  <si>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</si>
  <si>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</si>
  <si>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</si>
  <si>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</si>
  <si>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</si>
  <si>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</si>
  <si>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</si>
  <si>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</si>
  <si>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</si>
  <si>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</si>
  <si>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</si>
  <si>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</si>
  <si>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</si>
  <si>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</si>
  <si>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</si>
  <si>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</si>
  <si>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</si>
  <si>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</si>
  <si>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</si>
  <si>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</si>
  <si>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</si>
  <si>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</si>
  <si>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</si>
  <si>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</si>
  <si>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</si>
  <si>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</si>
  <si>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</si>
  <si>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</si>
  <si>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</si>
  <si>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</si>
  <si>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</si>
  <si>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</si>
  <si>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</si>
  <si>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</si>
  <si>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</si>
  <si>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</si>
  <si>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</si>
  <si>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</si>
  <si>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</si>
  <si>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</si>
  <si>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</si>
  <si>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</si>
  <si>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</si>
  <si>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</si>
  <si>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</si>
  <si>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</si>
  <si>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</si>
  <si>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</si>
  <si>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</si>
  <si>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</si>
  <si>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</si>
  <si>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</si>
  <si>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</si>
  <si>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</si>
  <si>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</si>
  <si>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</si>
  <si>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</si>
  <si>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</si>
  <si>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</si>
  <si>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</si>
  <si>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</si>
  <si>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</si>
  <si>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</si>
  <si>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</si>
  <si>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</si>
  <si>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</si>
  <si>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</si>
  <si>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</si>
  <si>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</si>
  <si>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</si>
  <si>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</si>
  <si>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</si>
  <si>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</si>
  <si>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</si>
  <si>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</si>
  <si>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</si>
  <si>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</si>
  <si>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</si>
  <si>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</si>
  <si>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</si>
  <si>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</si>
  <si>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</si>
  <si>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</si>
  <si>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</si>
  <si>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</si>
  <si>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</si>
  <si>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</si>
  <si>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</si>
  <si>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</si>
  <si>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</si>
  <si>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</si>
  <si>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</si>
  <si>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</si>
  <si>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</si>
  <si>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</si>
  <si>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</si>
  <si>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</si>
  <si>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</si>
  <si>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</si>
  <si>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</si>
  <si>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</si>
  <si>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</si>
  <si>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</si>
  <si>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</si>
  <si>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</si>
  <si>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</si>
  <si>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</si>
  <si>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</si>
  <si>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</si>
  <si>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</si>
  <si>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</si>
  <si>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</si>
  <si>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</si>
  <si>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</si>
  <si>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</si>
  <si>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</si>
  <si>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</si>
  <si>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</si>
  <si>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</si>
  <si>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</si>
  <si>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</si>
  <si>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</si>
  <si>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</si>
  <si>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</si>
  <si>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</si>
  <si>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</si>
  <si>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</si>
  <si>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</si>
  <si>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</si>
  <si>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</si>
  <si>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</si>
  <si>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</si>
  <si>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</si>
  <si>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</si>
  <si>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</si>
  <si>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</si>
  <si>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</si>
  <si>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</si>
  <si>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</si>
  <si>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</si>
  <si>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</si>
  <si>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</si>
  <si>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</si>
  <si>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</si>
  <si>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</si>
  <si>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</si>
  <si>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</si>
  <si>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</si>
  <si>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</si>
  <si>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</si>
  <si>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</si>
  <si>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</si>
  <si>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</si>
  <si>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</si>
  <si>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</si>
  <si>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</si>
  <si>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</si>
  <si>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</si>
  <si>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</si>
  <si>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</si>
  <si>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</si>
  <si>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</si>
  <si>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</si>
  <si>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</si>
  <si>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</si>
  <si>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</si>
  <si>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</si>
  <si>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</si>
  <si>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</si>
  <si>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</si>
  <si>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</si>
  <si>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</si>
  <si>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</si>
  <si>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</si>
  <si>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</si>
  <si>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</si>
  <si>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</si>
  <si>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</si>
  <si>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</si>
  <si>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</si>
  <si>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</si>
  <si>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</si>
  <si>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</si>
  <si>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</si>
  <si>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</si>
  <si>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</si>
  <si>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</si>
  <si>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</si>
  <si>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</si>
  <si>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</si>
  <si>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</si>
  <si>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</si>
  <si>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</si>
  <si>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</si>
  <si>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</si>
  <si>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</si>
  <si>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</si>
  <si>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</si>
  <si>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</si>
  <si>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</si>
  <si>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</si>
  <si>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</si>
  <si>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</si>
  <si>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</si>
  <si>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</si>
  <si>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</si>
  <si>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</si>
  <si>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</si>
  <si>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</si>
  <si>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</si>
  <si>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</si>
  <si>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</si>
  <si>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</si>
  <si>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</si>
  <si>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</si>
  <si>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</si>
  <si>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</si>
  <si>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</si>
  <si>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</si>
  <si>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</si>
  <si>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</si>
  <si>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</si>
  <si>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</si>
  <si>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</si>
  <si>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</si>
  <si>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</si>
  <si>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</si>
  <si>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</si>
  <si>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</si>
  <si>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</si>
  <si>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</si>
  <si>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</si>
  <si>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</si>
  <si>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</si>
  <si>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</si>
  <si>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</si>
  <si>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</si>
  <si>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</si>
  <si>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</si>
  <si>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</si>
  <si>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</si>
  <si>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</si>
  <si>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</si>
  <si>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</si>
  <si>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</si>
  <si>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</si>
  <si>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</si>
  <si>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</si>
  <si>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</si>
  <si>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</si>
  <si>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</si>
  <si>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</si>
  <si>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</si>
  <si>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</si>
  <si>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</si>
  <si>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</si>
  <si>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</si>
  <si>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</si>
  <si>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</si>
  <si>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</si>
  <si>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</si>
  <si>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</si>
  <si>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</si>
  <si>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</si>
  <si>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</si>
  <si>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</si>
  <si>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</si>
  <si>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</si>
  <si>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</si>
  <si>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</si>
  <si>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</si>
  <si>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</si>
  <si>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</si>
  <si>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</si>
  <si>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</si>
  <si>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</si>
  <si>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</si>
  <si>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</si>
  <si>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</si>
  <si>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</si>
  <si>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</si>
  <si>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</si>
  <si>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</si>
  <si>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</si>
  <si>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</si>
  <si>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</si>
  <si>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</si>
  <si>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</si>
  <si>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</si>
  <si>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</si>
  <si>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</si>
  <si>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</si>
  <si>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</si>
  <si>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</si>
  <si>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</si>
  <si>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</si>
  <si>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</si>
  <si>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</si>
  <si>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</si>
  <si>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</si>
  <si>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</si>
  <si>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</si>
  <si>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</si>
  <si>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</si>
  <si>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</si>
  <si>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</si>
  <si>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</si>
  <si>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</si>
  <si>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</si>
  <si>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</si>
  <si>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</si>
  <si>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</si>
  <si>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</si>
  <si>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</si>
  <si>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</si>
  <si>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</si>
  <si>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</si>
  <si>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</si>
  <si>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</si>
  <si>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</si>
  <si>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</si>
  <si>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</si>
  <si>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</si>
  <si>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</si>
  <si>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</si>
  <si>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</si>
  <si>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</si>
  <si>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</si>
  <si>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</si>
  <si>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</si>
  <si>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</si>
  <si>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</si>
  <si>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</si>
  <si>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</si>
  <si>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</si>
  <si>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</si>
  <si>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</si>
  <si>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</si>
  <si>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</si>
  <si>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</si>
  <si>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</si>
  <si>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</si>
  <si>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</si>
  <si>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</si>
  <si>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</si>
  <si>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</si>
  <si>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</si>
  <si>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</si>
  <si>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</si>
  <si>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</si>
  <si>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</si>
  <si>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</si>
  <si>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</si>
  <si>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</si>
  <si>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</si>
  <si>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</si>
  <si>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</si>
  <si>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</si>
  <si>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</si>
  <si>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</si>
  <si>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</si>
  <si>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</si>
  <si>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</si>
  <si>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</si>
  <si>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</si>
  <si>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</si>
  <si>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</si>
  <si>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</si>
  <si>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</si>
  <si>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</si>
  <si>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</si>
  <si>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</si>
  <si>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</si>
  <si>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</si>
  <si>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</si>
  <si>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</si>
  <si>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</si>
  <si>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</si>
  <si>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</si>
  <si>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</si>
  <si>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</si>
  <si>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</si>
  <si>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</si>
  <si>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</si>
  <si>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</si>
  <si>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</si>
  <si>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</si>
  <si>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</si>
  <si>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</si>
  <si>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</si>
  <si>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</si>
  <si>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</si>
  <si>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</si>
  <si>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</si>
  <si>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</si>
  <si>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</si>
  <si>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</si>
  <si>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</si>
  <si>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</si>
  <si>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</si>
  <si>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</si>
  <si>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</si>
  <si>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</si>
  <si>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</si>
  <si>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</si>
  <si>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</si>
  <si>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</si>
  <si>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</si>
  <si>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</si>
  <si>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</si>
  <si>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</si>
  <si>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</si>
  <si>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</si>
  <si>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</si>
  <si>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</si>
  <si>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</si>
  <si>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</si>
  <si>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</si>
  <si>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</si>
  <si>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</si>
  <si>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</si>
  <si>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</si>
  <si>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</si>
  <si>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</si>
  <si>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</si>
  <si>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</si>
  <si>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</si>
  <si>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</si>
  <si>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</si>
  <si>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</si>
  <si>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</si>
  <si>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</si>
  <si>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</si>
  <si>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</si>
  <si>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</si>
  <si>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</si>
  <si>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</si>
  <si>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</si>
  <si>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</si>
  <si>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</si>
  <si>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</si>
  <si>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</si>
  <si>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</si>
  <si>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</si>
  <si>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</si>
  <si>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</si>
  <si>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</si>
  <si>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</si>
  <si>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</si>
  <si>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</si>
  <si>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</si>
  <si>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</si>
  <si>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</si>
  <si>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</si>
  <si>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</si>
  <si>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</si>
  <si>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</si>
  <si>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</si>
  <si>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</si>
  <si>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</si>
  <si>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</si>
  <si>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</si>
  <si>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</si>
  <si>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</si>
  <si>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</si>
  <si>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</si>
  <si>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</si>
  <si>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</si>
  <si>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</si>
  <si>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</si>
  <si>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</si>
  <si>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</si>
  <si>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</si>
  <si>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</si>
  <si>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</si>
  <si>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</si>
  <si>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</si>
  <si>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</si>
  <si>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</si>
  <si>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</si>
  <si>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</si>
  <si>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</si>
  <si>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</si>
  <si>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</si>
  <si>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</si>
  <si>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</si>
  <si>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</si>
  <si>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</si>
  <si>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</si>
  <si>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</si>
  <si>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</si>
  <si>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</si>
  <si>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</si>
  <si>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</si>
  <si>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</si>
  <si>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</si>
  <si>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</si>
  <si>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</si>
  <si>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</si>
  <si>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</si>
  <si>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</si>
  <si>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</si>
  <si>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</si>
  <si>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</si>
  <si>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</si>
  <si>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</si>
  <si>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</si>
  <si>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</si>
  <si>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</si>
  <si>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</si>
  <si>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</si>
  <si>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</si>
  <si>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</si>
  <si>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</si>
  <si>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</si>
  <si>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</si>
  <si>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</si>
  <si>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</si>
  <si>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</si>
  <si>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</si>
  <si>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</si>
  <si>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</si>
  <si>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</si>
  <si>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</si>
  <si>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</si>
  <si>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</si>
  <si>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</si>
  <si>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</si>
  <si>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</si>
  <si>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</si>
  <si>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</si>
  <si>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</si>
  <si>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</si>
  <si>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</si>
  <si>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</si>
  <si>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</si>
  <si>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</si>
  <si>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</si>
  <si>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</si>
  <si>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</si>
  <si>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</si>
  <si>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</si>
  <si>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</si>
  <si>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</si>
  <si>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</si>
  <si>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</si>
  <si>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</si>
  <si>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</si>
  <si>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</si>
  <si>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</si>
  <si>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</si>
  <si>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</si>
  <si>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</si>
  <si>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</si>
  <si>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</si>
  <si>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</si>
  <si>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</si>
  <si>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</si>
  <si>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</si>
  <si>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</si>
  <si>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</si>
  <si>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</si>
  <si>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</si>
  <si>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</si>
  <si>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</si>
  <si>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</si>
  <si>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</si>
  <si>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</si>
  <si>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</si>
  <si>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</si>
  <si>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</si>
  <si>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</si>
  <si>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</si>
  <si>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</si>
  <si>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</si>
  <si>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</si>
  <si>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</si>
  <si>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</si>
  <si>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</si>
  <si>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</si>
  <si>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</si>
  <si>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</si>
  <si>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</si>
  <si>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</si>
  <si>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</si>
  <si>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</si>
  <si>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</si>
  <si>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</si>
  <si>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</si>
  <si>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</si>
  <si>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</si>
  <si>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</si>
  <si>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</si>
  <si>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</si>
  <si>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</si>
  <si>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</si>
  <si>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</si>
  <si>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</si>
  <si>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</si>
  <si>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</si>
  <si>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</si>
  <si>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</si>
  <si>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</si>
  <si>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</si>
  <si>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</si>
  <si>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</si>
  <si>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</si>
  <si>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</si>
  <si>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</si>
  <si>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</si>
  <si>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</si>
  <si>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</si>
  <si>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</si>
  <si>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</si>
  <si>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</si>
  <si>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</si>
  <si>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</si>
  <si>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</si>
  <si>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</si>
  <si>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</si>
  <si>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</si>
  <si>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</si>
  <si>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</si>
  <si>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</si>
  <si>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</si>
  <si>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</si>
  <si>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</si>
  <si>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</si>
  <si>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</si>
  <si>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</si>
  <si>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</si>
  <si>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</si>
  <si>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</si>
  <si>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</si>
  <si>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</si>
  <si>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</si>
  <si>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</si>
  <si>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</si>
  <si>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</si>
  <si>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</si>
  <si>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</si>
  <si>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</si>
  <si>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</si>
  <si>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</si>
  <si>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</si>
  <si>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</si>
  <si>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</si>
  <si>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</si>
  <si>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</si>
  <si>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</si>
  <si>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</si>
  <si>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</si>
  <si>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</si>
  <si>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</si>
  <si>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</si>
  <si>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</si>
  <si>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</si>
  <si>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</si>
  <si>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</si>
  <si>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</si>
  <si>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</si>
  <si>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</si>
  <si>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</si>
  <si>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</si>
  <si>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</si>
  <si>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</si>
  <si>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</si>
  <si>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</si>
  <si>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</si>
  <si>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</si>
  <si>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</si>
  <si>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</si>
  <si>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</si>
  <si>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</si>
  <si>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</si>
  <si>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</si>
  <si>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</si>
  <si>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</si>
  <si>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</si>
  <si>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</si>
  <si>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</si>
  <si>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</si>
  <si>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</si>
  <si>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</si>
  <si>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</si>
  <si>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</si>
  <si>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</si>
  <si>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</si>
  <si>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</si>
  <si>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</si>
  <si>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</si>
  <si>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</si>
  <si>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</si>
  <si>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</si>
  <si>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</si>
  <si>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</si>
  <si>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</si>
  <si>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</si>
  <si>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</si>
  <si>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</si>
  <si>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</si>
  <si>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</si>
  <si>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</si>
  <si>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</si>
  <si>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</si>
  <si>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</si>
  <si>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</si>
  <si>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</si>
  <si>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</si>
  <si>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</si>
  <si>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</si>
  <si>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</si>
  <si>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</si>
  <si>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</si>
  <si>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</si>
  <si>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</si>
  <si>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</si>
  <si>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</si>
  <si>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</si>
  <si>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</si>
  <si>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</si>
  <si>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</si>
  <si>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</si>
  <si>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</si>
  <si>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</si>
  <si>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</si>
  <si>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</si>
  <si>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</si>
  <si>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</si>
  <si>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</si>
  <si>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</si>
  <si>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</si>
  <si>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</si>
  <si>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</si>
  <si>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</si>
  <si>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</si>
  <si>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</si>
  <si>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</si>
  <si>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</si>
  <si>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</si>
  <si>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</si>
  <si>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</si>
  <si>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</si>
  <si>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</si>
  <si>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</si>
  <si>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</si>
  <si>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</si>
  <si>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</si>
  <si>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</si>
  <si>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</si>
  <si>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</si>
  <si>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</si>
  <si>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</si>
  <si>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</si>
  <si>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</si>
  <si>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</si>
  <si>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</si>
  <si>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</si>
  <si>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</si>
  <si>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</si>
  <si>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</si>
  <si>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</si>
  <si>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</si>
  <si>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</si>
  <si>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</si>
  <si>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</si>
  <si>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</si>
  <si>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</si>
  <si>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</si>
  <si>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</si>
  <si>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</si>
  <si>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</si>
  <si>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</si>
  <si>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</si>
  <si>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</si>
  <si>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</si>
  <si>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</si>
  <si>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</si>
  <si>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</si>
  <si>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</si>
  <si>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</si>
  <si>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</si>
  <si>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</si>
  <si>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</si>
  <si>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</si>
  <si>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</si>
  <si>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</si>
  <si>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</si>
  <si>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</si>
  <si>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</si>
  <si>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</si>
  <si>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</si>
  <si>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</si>
  <si>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</si>
  <si>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</si>
  <si>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</si>
  <si>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</si>
  <si>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</si>
  <si>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</si>
  <si>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</si>
  <si>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</si>
  <si>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</si>
  <si>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</si>
  <si>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</si>
  <si>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</si>
  <si>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</si>
  <si>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</si>
  <si>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</si>
  <si>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</si>
  <si>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</si>
  <si>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</si>
  <si>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</si>
  <si>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</si>
  <si>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</si>
  <si>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</si>
  <si>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</si>
  <si>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</si>
  <si>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</si>
  <si>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</si>
  <si>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</si>
  <si>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</si>
  <si>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</si>
  <si>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</si>
  <si>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</si>
  <si>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</si>
  <si>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</si>
  <si>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</si>
  <si>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</si>
  <si>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</si>
  <si>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</si>
  <si>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</si>
  <si>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</si>
  <si>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</si>
  <si>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</si>
  <si>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</si>
  <si>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</si>
  <si>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</si>
  <si>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</si>
  <si>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</si>
  <si>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</si>
  <si>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</si>
  <si>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</si>
  <si>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</si>
  <si>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</si>
  <si>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</si>
  <si>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</si>
  <si>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</si>
  <si>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</si>
  <si>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</si>
  <si>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</si>
  <si>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</si>
  <si>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</si>
  <si>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</si>
  <si>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</si>
  <si>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</si>
  <si>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</si>
  <si>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</si>
  <si>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</si>
  <si>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</si>
  <si>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</si>
  <si>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</si>
  <si>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</si>
  <si>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</si>
  <si>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</si>
  <si>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</si>
  <si>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</si>
  <si>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</si>
  <si>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</si>
  <si>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</si>
  <si>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</si>
  <si>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</si>
  <si>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</si>
  <si>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</si>
  <si>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</si>
  <si>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</si>
  <si>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</si>
  <si>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</si>
  <si>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</si>
  <si>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</si>
  <si>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</si>
  <si>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</si>
  <si>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</si>
  <si>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</si>
  <si>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</si>
  <si>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</si>
  <si>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</si>
  <si>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</si>
  <si>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</si>
  <si>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</si>
  <si>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</si>
  <si>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</si>
  <si>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</si>
  <si>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</si>
  <si>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</si>
  <si>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</si>
  <si>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</si>
  <si>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</si>
  <si>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</si>
  <si>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</si>
  <si>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</si>
  <si>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</si>
  <si>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</si>
  <si>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</si>
  <si>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</si>
  <si>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</si>
  <si>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</si>
  <si>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</si>
  <si>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</si>
  <si>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</si>
  <si>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</si>
  <si>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</si>
  <si>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</si>
  <si>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</si>
  <si>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</si>
  <si>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</si>
  <si>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</si>
  <si>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</si>
  <si>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</si>
  <si>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</si>
  <si>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</si>
  <si>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</si>
  <si>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</si>
  <si>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</si>
  <si>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</si>
  <si>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</si>
  <si>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</si>
  <si>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</si>
  <si>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</si>
  <si>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</si>
  <si>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</si>
  <si>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</si>
  <si>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</si>
  <si>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</si>
  <si>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</si>
  <si>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</si>
  <si>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</si>
  <si>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</si>
  <si>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</si>
  <si>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</si>
  <si>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</si>
  <si>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</si>
  <si>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</si>
  <si>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</si>
  <si>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</si>
  <si>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</si>
  <si>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</si>
  <si>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</si>
  <si>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</si>
  <si>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</si>
  <si>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</si>
  <si>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</si>
  <si>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</si>
  <si>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</si>
  <si>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</si>
  <si>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</si>
  <si>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</si>
  <si>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</si>
  <si>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</si>
  <si>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</si>
  <si>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</si>
  <si>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</si>
  <si>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</si>
  <si>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</si>
  <si>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</si>
  <si>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</si>
  <si>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</si>
  <si>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</si>
  <si>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</si>
  <si>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</si>
  <si>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</si>
  <si>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</si>
  <si>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</si>
  <si>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</si>
  <si>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</si>
  <si>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</si>
  <si>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</si>
  <si>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</si>
  <si>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</si>
  <si>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</si>
  <si>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</si>
  <si>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</si>
  <si>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</si>
  <si>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</si>
  <si>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</si>
  <si>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</si>
  <si>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</si>
  <si>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</si>
  <si>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</si>
  <si>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</si>
  <si>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</si>
  <si>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</si>
  <si>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</si>
  <si>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</si>
  <si>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</si>
  <si>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</si>
  <si>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</si>
  <si>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</si>
  <si>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</si>
  <si>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</si>
  <si>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</si>
  <si>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</si>
  <si>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</si>
  <si>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</si>
  <si>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</si>
  <si>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</si>
  <si>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</si>
  <si>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</si>
  <si>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</si>
  <si>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</si>
  <si>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</si>
  <si>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</si>
  <si>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</si>
  <si>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</si>
  <si>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</si>
  <si>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</si>
  <si>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</si>
  <si>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</si>
  <si>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</si>
  <si>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</si>
  <si>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</si>
  <si>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</si>
  <si>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</si>
  <si>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</si>
  <si>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</si>
  <si>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</si>
  <si>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</si>
  <si>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</si>
  <si>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</si>
  <si>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</si>
  <si>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</si>
  <si>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</si>
  <si>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</si>
  <si>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</si>
  <si>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</si>
  <si>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</si>
  <si>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</si>
  <si>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</si>
  <si>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</si>
  <si>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</si>
  <si>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</si>
  <si>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</si>
  <si>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</si>
  <si>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</si>
  <si>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</si>
  <si>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</si>
  <si>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</si>
  <si>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</si>
  <si>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</si>
  <si>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</si>
  <si>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</si>
  <si>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</si>
  <si>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</si>
  <si>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</si>
  <si>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</si>
  <si>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</si>
  <si>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</si>
  <si>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</si>
  <si>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</si>
  <si>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</si>
  <si>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</si>
  <si>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</si>
  <si>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</si>
  <si>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</si>
  <si>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</si>
  <si>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</si>
  <si>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</si>
  <si>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</si>
  <si>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</si>
  <si>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</si>
  <si>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</si>
  <si>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</si>
  <si>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</si>
  <si>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</si>
  <si>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</si>
  <si>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</si>
  <si>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</si>
  <si>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</si>
  <si>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</si>
  <si>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</si>
  <si>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</si>
  <si>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</si>
  <si>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</si>
  <si>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</si>
  <si>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</si>
  <si>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</si>
  <si>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</si>
  <si>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</si>
  <si>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</si>
  <si>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</si>
  <si>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</si>
  <si>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</si>
  <si>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</si>
  <si>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</si>
  <si>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</si>
  <si>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</si>
  <si>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</si>
  <si>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</si>
  <si>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</si>
  <si>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</si>
  <si>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</si>
  <si>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</si>
  <si>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</si>
  <si>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</si>
  <si>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</si>
  <si>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</si>
  <si>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</si>
  <si>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</si>
  <si>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</si>
  <si>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</si>
  <si>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</si>
  <si>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</si>
  <si>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</si>
  <si>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</si>
  <si>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</si>
  <si>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</si>
  <si>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</si>
  <si>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</si>
  <si>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</si>
  <si>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</si>
  <si>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</si>
  <si>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</si>
  <si>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</si>
  <si>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</si>
  <si>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</si>
  <si>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</si>
  <si>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</si>
  <si>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</si>
  <si>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</si>
  <si>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</si>
  <si>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</si>
  <si>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</si>
  <si>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</si>
  <si>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</si>
  <si>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</si>
  <si>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</si>
  <si>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</si>
  <si>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</si>
  <si>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</si>
  <si>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</si>
  <si>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</si>
  <si>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</si>
  <si>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</si>
  <si>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</si>
  <si>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</si>
  <si>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</si>
  <si>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</si>
  <si>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</si>
  <si>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</si>
  <si>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</si>
  <si>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</si>
  <si>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</si>
  <si>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</si>
  <si>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</si>
  <si>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</si>
  <si>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</si>
  <si>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</si>
  <si>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</si>
  <si>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</si>
  <si>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</si>
  <si>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</si>
  <si>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</si>
  <si>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</si>
  <si>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</si>
  <si>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</si>
  <si>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</si>
  <si>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</si>
  <si>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</si>
  <si>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</si>
  <si>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</si>
  <si>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</si>
  <si>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</si>
  <si>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</si>
  <si>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</si>
  <si>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</si>
  <si>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</si>
  <si>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</si>
  <si>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</si>
  <si>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</si>
  <si>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</si>
  <si>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</si>
  <si>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</si>
  <si>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</si>
  <si>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</si>
  <si>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</si>
  <si>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</si>
  <si>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</si>
  <si>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</si>
  <si>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</si>
  <si>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</si>
  <si>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</si>
  <si>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</si>
  <si>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</si>
  <si>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</si>
  <si>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</si>
  <si>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</si>
  <si>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</si>
  <si>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</si>
  <si>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</si>
  <si>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</si>
  <si>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</si>
  <si>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</si>
  <si>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</si>
  <si>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</si>
  <si>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</si>
  <si>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</si>
  <si>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</si>
  <si>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</si>
  <si>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</si>
  <si>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</si>
  <si>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</si>
  <si>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</si>
  <si>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</si>
  <si>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</si>
  <si>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</si>
  <si>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</si>
  <si>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</si>
  <si>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</si>
  <si>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</si>
  <si>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</si>
  <si>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</si>
  <si>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</si>
  <si>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</si>
  <si>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</si>
  <si>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</si>
  <si>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</si>
  <si>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</si>
  <si>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</si>
  <si>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</si>
  <si>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</si>
  <si>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</si>
  <si>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</si>
  <si>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</si>
  <si>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</si>
  <si>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</si>
  <si>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</si>
  <si>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</si>
  <si>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</si>
  <si>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</si>
  <si>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</si>
  <si>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</si>
  <si>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</si>
  <si>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</si>
  <si>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</si>
  <si>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</si>
  <si>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</si>
  <si>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</si>
  <si>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</si>
  <si>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</si>
  <si>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</si>
  <si>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</si>
  <si>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</si>
  <si>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</si>
  <si>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</si>
  <si>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</si>
  <si>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</si>
  <si>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</si>
  <si>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</si>
  <si>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</si>
  <si>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</si>
  <si>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</si>
  <si>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</si>
  <si>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</si>
  <si>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</si>
  <si>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</si>
  <si>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</si>
  <si>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</si>
  <si>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</si>
  <si>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</si>
  <si>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</si>
  <si>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</si>
  <si>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</si>
  <si>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</si>
  <si>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</si>
  <si>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</si>
  <si>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</si>
  <si>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</si>
  <si>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</si>
  <si>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</si>
  <si>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</si>
  <si>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</si>
  <si>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</si>
  <si>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</si>
  <si>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</si>
  <si>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</si>
  <si>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</si>
  <si>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</si>
  <si>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</si>
  <si>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</si>
  <si>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</si>
  <si>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</si>
  <si>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</si>
  <si>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</si>
  <si>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</si>
  <si>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</si>
  <si>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</si>
  <si>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</si>
  <si>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</si>
  <si>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</si>
  <si>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</si>
  <si>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</si>
  <si>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</si>
  <si>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</si>
  <si>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</si>
  <si>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</si>
  <si>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</si>
  <si>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</si>
  <si>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</si>
  <si>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</si>
  <si>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</si>
  <si>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</si>
  <si>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</si>
  <si>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</si>
  <si>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</si>
  <si>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</si>
  <si>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</si>
  <si>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</si>
  <si>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</si>
  <si>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</si>
  <si>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</si>
  <si>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</si>
  <si>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</si>
  <si>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</si>
  <si>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</si>
  <si>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</si>
  <si>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</si>
  <si>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</si>
  <si>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</si>
  <si>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</si>
  <si>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</si>
  <si>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</si>
  <si>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</si>
  <si>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</si>
  <si>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</si>
  <si>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</si>
  <si>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</si>
  <si>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</si>
  <si>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</si>
  <si>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</si>
  <si>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</si>
  <si>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</si>
  <si>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</si>
  <si>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</si>
  <si>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</si>
  <si>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</si>
  <si>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</si>
  <si>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</si>
  <si>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</si>
  <si>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</si>
  <si>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</si>
  <si>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</si>
  <si>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</si>
  <si>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</si>
  <si>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</si>
  <si>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</si>
  <si>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</si>
  <si>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</si>
  <si>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</si>
  <si>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</si>
  <si>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</si>
  <si>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</si>
  <si>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</si>
  <si>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</si>
  <si>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</si>
  <si>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</si>
  <si>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</si>
  <si>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</si>
  <si>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</si>
  <si>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</si>
  <si>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</si>
  <si>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</si>
  <si>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</si>
  <si>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</si>
  <si>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</si>
  <si>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</si>
  <si>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</si>
  <si>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</si>
  <si>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</si>
  <si>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</si>
  <si>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</si>
  <si>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</si>
  <si>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</si>
  <si>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</si>
  <si>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</si>
  <si>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</si>
  <si>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</si>
  <si>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</si>
  <si>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</si>
  <si>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</si>
  <si>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</si>
  <si>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</si>
  <si>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</si>
  <si>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</si>
  <si>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</si>
  <si>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</si>
  <si>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</si>
  <si>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</si>
  <si>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</si>
  <si>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</si>
  <si>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</si>
  <si>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</si>
  <si>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</si>
  <si>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</si>
  <si>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</si>
  <si>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</si>
  <si>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</si>
  <si>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</si>
  <si>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</si>
  <si>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</si>
  <si>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</si>
  <si>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</si>
  <si>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</si>
  <si>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</si>
  <si>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</si>
  <si>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</si>
  <si>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</si>
  <si>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</si>
  <si>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</si>
  <si>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</si>
  <si>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</si>
  <si>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</si>
  <si>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</si>
  <si>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</si>
  <si>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</si>
  <si>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</si>
  <si>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</si>
  <si>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</si>
  <si>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</si>
  <si>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</si>
  <si>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</si>
  <si>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</si>
  <si>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</si>
  <si>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</si>
  <si>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</si>
  <si>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</si>
  <si>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</si>
  <si>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</si>
  <si>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</si>
  <si>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</si>
  <si>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</si>
  <si>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</si>
  <si>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</si>
  <si>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</si>
  <si>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</si>
  <si>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</si>
  <si>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</si>
  <si>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</si>
  <si>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</si>
  <si>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</si>
  <si>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</si>
  <si>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</si>
  <si>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</si>
  <si>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</si>
  <si>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</si>
  <si>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</si>
  <si>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</si>
  <si>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</si>
  <si>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</si>
  <si>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</si>
  <si>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</si>
  <si>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</si>
  <si>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</si>
  <si>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</si>
  <si>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</si>
  <si>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</si>
  <si>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</si>
  <si>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</si>
  <si>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</si>
  <si>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</si>
  <si>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</si>
  <si>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</si>
  <si>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</si>
  <si>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</si>
  <si>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</si>
  <si>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</si>
  <si>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</si>
  <si>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</si>
  <si>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</si>
  <si>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</si>
  <si>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</si>
  <si>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</si>
  <si>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</si>
  <si>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</si>
  <si>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</si>
  <si>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</si>
  <si>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</si>
  <si>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</si>
  <si>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</si>
  <si>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</si>
  <si>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</si>
  <si>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</si>
  <si>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</si>
  <si>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</si>
  <si>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</si>
  <si>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</si>
  <si>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</si>
  <si>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</si>
  <si>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</si>
  <si>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</si>
  <si>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</si>
  <si>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</si>
  <si>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</si>
  <si>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</si>
  <si>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</si>
  <si>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</si>
  <si>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</si>
  <si>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</si>
  <si>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</si>
  <si>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</si>
  <si>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</si>
  <si>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</si>
  <si>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</si>
  <si>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</si>
  <si>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</si>
  <si>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</si>
  <si>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</si>
  <si>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</si>
  <si>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</si>
  <si>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</si>
  <si>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</si>
  <si>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</si>
  <si>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</si>
  <si>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</si>
  <si>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</si>
  <si>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</si>
  <si>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</si>
  <si>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</si>
  <si>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</si>
  <si>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</si>
  <si>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</si>
  <si>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</si>
  <si>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</si>
  <si>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</si>
  <si>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</si>
  <si>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</si>
  <si>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</si>
  <si>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</si>
  <si>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</si>
  <si>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</si>
  <si>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</si>
  <si>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</si>
  <si>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</si>
  <si>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</si>
  <si>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</si>
  <si>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</si>
  <si>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</si>
  <si>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</si>
  <si>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</si>
  <si>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</si>
  <si>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</si>
  <si>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</si>
  <si>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</si>
  <si>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</si>
  <si>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</si>
  <si>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</si>
  <si>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</si>
  <si>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</si>
  <si>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</si>
  <si>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</si>
  <si>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</si>
  <si>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</si>
  <si>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</si>
  <si>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</si>
  <si>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</si>
  <si>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</si>
  <si>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</si>
  <si>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</si>
  <si>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</si>
  <si>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</si>
  <si>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</si>
  <si>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</si>
  <si>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</si>
  <si>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</si>
  <si>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</si>
  <si>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</si>
  <si>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</si>
  <si>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</si>
  <si>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</si>
  <si>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</si>
  <si>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</si>
  <si>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</si>
  <si>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</si>
  <si>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</si>
  <si>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</si>
  <si>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</si>
  <si>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</si>
  <si>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</si>
  <si>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</si>
  <si>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</si>
  <si>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</si>
  <si>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</si>
  <si>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</si>
  <si>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</si>
  <si>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</si>
  <si>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</si>
  <si>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</si>
  <si>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</si>
  <si>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</si>
  <si>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</si>
  <si>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</si>
  <si>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</si>
  <si>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</si>
  <si>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</si>
  <si>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</si>
  <si>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</si>
  <si>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</si>
  <si>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</si>
  <si>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</si>
  <si>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</si>
  <si>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</si>
  <si>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</si>
  <si>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</si>
  <si>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</si>
  <si>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</si>
  <si>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</si>
  <si>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</si>
  <si>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</si>
  <si>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</si>
  <si>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</si>
  <si>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</si>
  <si>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</si>
  <si>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</si>
  <si>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</si>
  <si>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</si>
  <si>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</si>
  <si>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</si>
  <si>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</si>
  <si>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</si>
  <si>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</si>
  <si>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</si>
  <si>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</si>
  <si>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</si>
  <si>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</si>
  <si>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</si>
  <si>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</si>
  <si>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</si>
  <si>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</si>
  <si>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</si>
  <si>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</si>
  <si>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</si>
  <si>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</si>
  <si>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</si>
  <si>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</si>
  <si>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</si>
  <si>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</si>
  <si>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</si>
  <si>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</si>
  <si>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</si>
  <si>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</si>
  <si>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</si>
  <si>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</si>
  <si>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</si>
  <si>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</si>
  <si>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</si>
  <si>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</si>
  <si>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</si>
  <si>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</si>
  <si>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</si>
  <si>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</si>
  <si>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</si>
  <si>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</si>
  <si>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</si>
  <si>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</si>
  <si>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</si>
  <si>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</si>
  <si>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</si>
  <si>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</si>
  <si>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</si>
  <si>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</si>
  <si>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</si>
  <si>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</si>
  <si>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</si>
  <si>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</si>
  <si>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</si>
  <si>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</si>
  <si>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</si>
  <si>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</si>
  <si>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</si>
  <si>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</si>
  <si>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</si>
  <si>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</si>
  <si>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</si>
  <si>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</si>
  <si>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</si>
  <si>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</si>
  <si>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</si>
  <si>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</si>
  <si>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</si>
  <si>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</si>
  <si>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</si>
  <si>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</si>
  <si>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</si>
  <si>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</si>
  <si>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</si>
  <si>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</si>
  <si>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</si>
  <si>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</si>
  <si>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</si>
  <si>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</si>
  <si>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</si>
  <si>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</si>
  <si>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</si>
  <si>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</si>
  <si>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</si>
  <si>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</si>
  <si>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</si>
  <si>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</si>
  <si>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</si>
  <si>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</si>
  <si>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</si>
  <si>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</si>
  <si>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</si>
  <si>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</si>
  <si>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</si>
  <si>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</si>
  <si>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</si>
  <si>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</si>
  <si>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</si>
  <si>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</si>
  <si>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</si>
  <si>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</si>
  <si>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</si>
  <si>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</si>
  <si>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</si>
  <si>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</si>
  <si>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</si>
  <si>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</si>
  <si>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</si>
  <si>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</si>
  <si>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</si>
  <si>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</si>
  <si>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</si>
  <si>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</si>
  <si>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</si>
  <si>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</si>
  <si>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</si>
  <si>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</si>
  <si>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</si>
  <si>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</si>
  <si>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</si>
  <si>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</si>
  <si>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</si>
  <si>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</si>
  <si>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</si>
  <si>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</si>
  <si>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</si>
  <si>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</si>
  <si>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</si>
  <si>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</si>
  <si>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</si>
  <si>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</si>
  <si>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</si>
  <si>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</si>
  <si>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</si>
  <si>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</si>
  <si>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</si>
  <si>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</si>
  <si>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</si>
  <si>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</si>
  <si>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</si>
  <si>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</si>
  <si>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</si>
  <si>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</si>
  <si>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</si>
  <si>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</si>
  <si>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</si>
  <si>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</si>
  <si>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</si>
  <si>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</si>
  <si>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</si>
  <si>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</si>
  <si>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</si>
  <si>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</si>
  <si>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</si>
  <si>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</si>
  <si>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</si>
  <si>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</si>
  <si>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</si>
  <si>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</si>
  <si>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</si>
  <si>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</si>
  <si>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</si>
  <si>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</si>
  <si>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</si>
  <si>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</si>
  <si>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</si>
  <si>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</si>
  <si>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</si>
  <si>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</si>
  <si>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</si>
  <si>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</si>
  <si>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</si>
  <si>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</si>
  <si>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</si>
  <si>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</si>
  <si>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</si>
  <si>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</si>
  <si>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</si>
  <si>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</si>
  <si>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</si>
  <si>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</si>
  <si>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</si>
  <si>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</si>
  <si>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</si>
  <si>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</si>
  <si>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</si>
  <si>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</si>
  <si>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</si>
  <si>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</si>
  <si>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</si>
  <si>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</si>
  <si>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</si>
  <si>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</si>
  <si>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</si>
  <si>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</si>
  <si>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</si>
  <si>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</si>
  <si>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</si>
  <si>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</si>
  <si>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</si>
  <si>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</si>
  <si>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</si>
  <si>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</si>
  <si>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</si>
  <si>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</si>
  <si>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</si>
  <si>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</si>
  <si>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</si>
  <si>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</si>
  <si>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</si>
  <si>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</si>
  <si>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</si>
  <si>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</si>
  <si>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</si>
  <si>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</si>
  <si>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</si>
  <si>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</si>
  <si>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</si>
  <si>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</si>
  <si>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</si>
  <si>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</si>
  <si>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</si>
  <si>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</si>
  <si>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</si>
  <si>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</si>
  <si>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</si>
  <si>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</si>
  <si>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</si>
  <si>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</si>
  <si>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</si>
  <si>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</si>
  <si>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</si>
  <si>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</si>
  <si>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</si>
  <si>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</si>
  <si>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</si>
  <si>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</si>
  <si>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</si>
  <si>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</si>
  <si>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</si>
  <si>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</si>
  <si>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</si>
  <si>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</si>
  <si>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</si>
  <si>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</si>
  <si>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</si>
  <si>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</si>
  <si>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</si>
  <si>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</si>
  <si>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</si>
  <si>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</si>
  <si>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</si>
  <si>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</si>
  <si>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</si>
  <si>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</si>
  <si>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</si>
  <si>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</si>
  <si>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</si>
  <si>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</si>
  <si>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</si>
  <si>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</si>
  <si>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</si>
  <si>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</si>
  <si>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</si>
  <si>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</si>
  <si>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</si>
  <si>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</si>
  <si>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</si>
  <si>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</si>
  <si>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</si>
  <si>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</si>
  <si>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</si>
  <si>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</si>
  <si>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</si>
  <si>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</si>
  <si>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</si>
  <si>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</si>
  <si>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</si>
  <si>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</si>
  <si>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</si>
  <si>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</si>
  <si>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</si>
  <si>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</si>
  <si>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</si>
  <si>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</si>
  <si>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</si>
  <si>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</si>
  <si>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</si>
  <si>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</si>
  <si>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</si>
  <si>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</si>
  <si>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</si>
  <si>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</si>
  <si>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</si>
  <si>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</si>
  <si>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</si>
  <si>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</si>
  <si>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</si>
  <si>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</si>
  <si>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</si>
  <si>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</si>
  <si>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</si>
  <si>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</si>
  <si>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</si>
  <si>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</si>
  <si>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</si>
  <si>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</si>
  <si>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</si>
  <si>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</si>
  <si>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</si>
  <si>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</si>
  <si>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</si>
  <si>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</si>
  <si>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</si>
  <si>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</si>
  <si>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</si>
  <si>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</si>
  <si>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</si>
  <si>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</si>
  <si>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</si>
  <si>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</si>
  <si>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</si>
  <si>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</si>
  <si>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</si>
  <si>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</si>
  <si>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</si>
  <si>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</si>
  <si>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</si>
  <si>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</si>
  <si>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</si>
  <si>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</si>
  <si>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</si>
  <si>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</si>
  <si>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</si>
  <si>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</si>
  <si>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</si>
  <si>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</si>
  <si>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</si>
  <si>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</si>
  <si>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</si>
  <si>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</si>
  <si>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</si>
  <si>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</si>
  <si>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</si>
  <si>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</si>
  <si>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</si>
  <si>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</si>
  <si>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</si>
  <si>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</si>
  <si>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</si>
  <si>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</si>
  <si>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</si>
  <si>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</si>
  <si>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</si>
  <si>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</si>
  <si>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</si>
  <si>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</si>
  <si>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</si>
  <si>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</si>
  <si>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</si>
  <si>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</si>
  <si>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</si>
  <si>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</si>
  <si>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</si>
  <si>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</si>
  <si>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</si>
  <si>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</si>
  <si>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</si>
  <si>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</si>
  <si>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</si>
  <si>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</si>
  <si>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</si>
  <si>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</si>
  <si>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</si>
  <si>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</si>
  <si>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</si>
  <si>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</si>
  <si>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</si>
  <si>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</si>
  <si>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</si>
  <si>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</si>
  <si>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</si>
  <si>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</si>
  <si>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</si>
  <si>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</si>
  <si>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</si>
  <si>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</si>
  <si>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</si>
  <si>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</si>
  <si>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</si>
  <si>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</si>
  <si>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</si>
  <si>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</si>
  <si>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</si>
  <si>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</si>
  <si>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</si>
  <si>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</si>
  <si>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</si>
  <si>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</si>
  <si>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</si>
  <si>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</si>
  <si>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</si>
  <si>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</si>
  <si>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</si>
  <si>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</si>
  <si>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</si>
  <si>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</si>
  <si>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</si>
  <si>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</si>
  <si>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</si>
  <si>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</si>
  <si>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</si>
  <si>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</si>
  <si>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</si>
  <si>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</si>
  <si>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</si>
  <si>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</si>
  <si>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</si>
  <si>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</si>
  <si>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</si>
  <si>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</si>
  <si>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</si>
  <si>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</si>
  <si>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</si>
  <si>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</si>
  <si>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</si>
  <si>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</si>
  <si>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</si>
  <si>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</si>
  <si>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</si>
  <si>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</si>
  <si>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</si>
  <si>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</si>
  <si>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</si>
  <si>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</si>
  <si>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</si>
  <si>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</si>
  <si>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</si>
  <si>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</si>
  <si>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</si>
  <si>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</si>
  <si>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</si>
  <si>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</si>
  <si>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</si>
  <si>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</si>
  <si>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</si>
  <si>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</si>
  <si>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</si>
  <si>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</si>
  <si>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</si>
  <si>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</si>
  <si>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</si>
  <si>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</si>
  <si>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</si>
  <si>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</si>
  <si>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</si>
  <si>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</si>
  <si>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</si>
  <si>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</si>
  <si>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</si>
  <si>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</si>
  <si>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</si>
  <si>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</si>
  <si>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</si>
  <si>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</si>
  <si>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</si>
  <si>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</si>
  <si>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</si>
  <si>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</si>
  <si>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</si>
  <si>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</si>
  <si>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</si>
  <si>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</si>
  <si>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</si>
  <si>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</si>
  <si>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</si>
  <si>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</si>
  <si>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</si>
  <si>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</si>
  <si>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</si>
  <si>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</si>
  <si>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</si>
  <si>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</si>
  <si>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</si>
  <si>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</si>
  <si>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</si>
  <si>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</si>
  <si>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</si>
  <si>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</si>
  <si>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</si>
  <si>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</si>
  <si>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</si>
  <si>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</si>
  <si>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</si>
  <si>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</si>
  <si>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</si>
  <si>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</si>
  <si>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</si>
  <si>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</si>
  <si>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</si>
  <si>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</si>
  <si>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</si>
  <si>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</si>
  <si>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</si>
  <si>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</si>
  <si>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</si>
  <si>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</si>
  <si>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</si>
  <si>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</si>
  <si>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</si>
  <si>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</si>
  <si>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</si>
  <si>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</si>
  <si>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</si>
  <si>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</si>
  <si>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</si>
  <si>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</si>
  <si>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</si>
  <si>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</si>
  <si>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</si>
  <si>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</si>
  <si>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</si>
  <si>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</si>
  <si>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</si>
  <si>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</si>
  <si>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</si>
  <si>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</si>
  <si>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</si>
  <si>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</si>
  <si>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</si>
  <si>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</si>
  <si>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</si>
  <si>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</si>
  <si>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</si>
  <si>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</si>
  <si>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</si>
  <si>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</si>
  <si>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</si>
  <si>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</si>
  <si>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</si>
  <si>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</si>
  <si>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</si>
  <si>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</si>
  <si>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</si>
  <si>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</si>
  <si>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</si>
  <si>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</si>
  <si>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</si>
  <si>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</si>
  <si>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</si>
  <si>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</si>
  <si>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</si>
  <si>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</si>
  <si>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</si>
  <si>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</si>
  <si>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</si>
  <si>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</si>
  <si>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</si>
  <si>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</si>
  <si>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</si>
  <si>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</si>
  <si>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</si>
  <si>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</si>
  <si>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</si>
  <si>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</si>
  <si>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</si>
  <si>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</si>
  <si>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</si>
  <si>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</si>
  <si>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</si>
  <si>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</si>
  <si>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</si>
  <si>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</si>
  <si>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</si>
  <si>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</si>
  <si>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</si>
  <si>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</si>
  <si>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</si>
  <si>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</si>
  <si>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</si>
  <si>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</si>
  <si>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</si>
  <si>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</si>
  <si>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</si>
  <si>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</si>
  <si>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</si>
  <si>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</si>
  <si>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</si>
  <si>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</si>
  <si>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</si>
  <si>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</si>
  <si>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</si>
  <si>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</si>
  <si>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</si>
  <si>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</si>
  <si>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</si>
  <si>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</si>
  <si>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</si>
  <si>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</si>
  <si>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</si>
  <si>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</si>
  <si>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</si>
  <si>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</si>
  <si>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</si>
  <si>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</si>
  <si>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</si>
  <si>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</si>
  <si>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</si>
  <si>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</si>
  <si>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</si>
  <si>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</si>
  <si>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</si>
  <si>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</si>
  <si>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</si>
  <si>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</si>
  <si>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</si>
  <si>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</si>
  <si>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</si>
  <si>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</si>
  <si>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</si>
  <si>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</si>
  <si>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</si>
  <si>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</si>
  <si>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</si>
  <si>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</si>
  <si>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</si>
  <si>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</si>
  <si>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</si>
  <si>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</si>
  <si>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</si>
  <si>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</si>
  <si>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</si>
  <si>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</si>
  <si>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</si>
  <si>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</si>
  <si>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</si>
  <si>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</si>
  <si>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</si>
  <si>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</si>
  <si>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</si>
  <si>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</si>
  <si>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</si>
  <si>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</si>
  <si>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</si>
  <si>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</si>
  <si>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</si>
  <si>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</si>
  <si>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</si>
  <si>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</si>
  <si>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</si>
  <si>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</si>
  <si>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</si>
  <si>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</si>
  <si>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</si>
  <si>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</si>
  <si>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</si>
  <si>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</si>
  <si>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</si>
  <si>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</si>
  <si>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</si>
  <si>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</si>
  <si>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</si>
  <si>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</si>
  <si>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</si>
  <si>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</si>
  <si>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</si>
  <si>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</si>
  <si>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</si>
  <si>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</si>
  <si>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</si>
  <si>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</si>
  <si>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</si>
  <si>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</si>
  <si>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</si>
  <si>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</si>
  <si>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</si>
  <si>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</si>
  <si>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</si>
  <si>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</si>
  <si>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</si>
  <si>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</si>
  <si>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</si>
  <si>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</si>
  <si>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</si>
  <si>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</si>
  <si>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</si>
  <si>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</si>
  <si>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</si>
  <si>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</si>
  <si>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</si>
  <si>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</si>
  <si>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</si>
  <si>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</si>
  <si>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</si>
  <si>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</si>
  <si>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</si>
  <si>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</si>
  <si>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</si>
  <si>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</si>
  <si>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</si>
  <si>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</si>
  <si>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</si>
  <si>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</si>
  <si>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</si>
  <si>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</si>
  <si>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</si>
  <si>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</si>
  <si>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</si>
  <si>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</si>
  <si>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</si>
  <si>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</si>
  <si>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</si>
  <si>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</si>
  <si>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</si>
  <si>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</si>
  <si>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</si>
  <si>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</si>
  <si>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</si>
  <si>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</si>
  <si>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</si>
  <si>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</si>
  <si>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</si>
  <si>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</si>
  <si>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</si>
  <si>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</si>
  <si>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</si>
  <si>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</si>
  <si>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</si>
  <si>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</si>
  <si>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</si>
  <si>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</si>
  <si>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</si>
  <si>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</si>
  <si>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</si>
  <si>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</si>
  <si>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</si>
  <si>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</si>
  <si>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</si>
  <si>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</si>
  <si>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</si>
  <si>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</si>
  <si>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</si>
  <si>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</si>
  <si>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</si>
  <si>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</si>
  <si>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</si>
  <si>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</si>
  <si>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</si>
  <si>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</si>
  <si>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</si>
  <si>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</si>
  <si>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</si>
  <si>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</si>
  <si>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</si>
  <si>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</si>
  <si>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</si>
  <si>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</si>
  <si>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</si>
  <si>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</si>
  <si>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</si>
  <si>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</si>
  <si>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</si>
  <si>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</si>
  <si>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</si>
  <si>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</si>
  <si>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</si>
  <si>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</si>
  <si>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</si>
  <si>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</si>
  <si>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</si>
  <si>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</si>
  <si>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</si>
  <si>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</si>
  <si>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</si>
  <si>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</si>
  <si>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</si>
  <si>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</si>
  <si>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</si>
  <si>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</si>
  <si>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</si>
  <si>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</si>
  <si>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</si>
  <si>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</si>
  <si>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</si>
  <si>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</si>
  <si>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</si>
  <si>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</si>
  <si>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</si>
  <si>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</si>
  <si>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</si>
  <si>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</si>
  <si>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</si>
  <si>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</si>
  <si>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</si>
  <si>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</si>
  <si>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</si>
  <si>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</si>
  <si>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</si>
  <si>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</si>
  <si>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</si>
  <si>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</si>
  <si>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</si>
  <si>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</si>
  <si>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</si>
  <si>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</si>
  <si>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</si>
  <si>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</si>
  <si>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</si>
  <si>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</si>
  <si>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</si>
  <si>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</si>
  <si>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</si>
  <si>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</si>
  <si>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</si>
  <si>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</si>
  <si>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</si>
  <si>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</si>
  <si>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</si>
  <si>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</si>
  <si>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</si>
  <si>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</si>
  <si>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</si>
  <si>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</si>
  <si>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</si>
  <si>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</si>
  <si>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</si>
  <si>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</si>
  <si>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</si>
  <si>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</si>
  <si>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</si>
  <si>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</si>
  <si>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</si>
  <si>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</si>
  <si>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</si>
  <si>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</si>
  <si>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</si>
  <si>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</si>
  <si>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</si>
  <si>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</si>
  <si>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</si>
  <si>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</si>
  <si>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</si>
  <si>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</si>
  <si>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</si>
  <si>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</si>
  <si>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</si>
  <si>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</si>
  <si>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</si>
  <si>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</si>
  <si>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</si>
  <si>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</si>
  <si>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</si>
  <si>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</si>
  <si>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</si>
  <si>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</si>
  <si>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</si>
  <si>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</si>
  <si>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</si>
  <si>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</si>
  <si>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</si>
  <si>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</si>
  <si>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</si>
  <si>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</si>
  <si>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</si>
  <si>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</si>
  <si>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</si>
  <si>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</si>
  <si>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</si>
  <si>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</si>
  <si>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</si>
  <si>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</si>
  <si>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</si>
  <si>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</si>
  <si>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</si>
  <si>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</si>
  <si>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</si>
  <si>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</si>
  <si>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</si>
  <si>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</si>
  <si>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</si>
  <si>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</si>
  <si>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</si>
  <si>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</si>
  <si>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</si>
  <si>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</si>
  <si>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</si>
  <si>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</si>
  <si>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</si>
  <si>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</si>
  <si>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</si>
  <si>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</si>
  <si>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</si>
  <si>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</si>
  <si>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</si>
  <si>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</si>
  <si>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</si>
  <si>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</si>
  <si>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</si>
  <si>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</si>
  <si>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</si>
  <si>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</si>
  <si>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</si>
  <si>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</si>
  <si>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</si>
  <si>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</si>
  <si>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</si>
  <si>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</si>
  <si>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</si>
  <si>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</si>
  <si>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</si>
  <si>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</si>
  <si>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</si>
  <si>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</si>
  <si>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</si>
  <si>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</si>
  <si>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</si>
  <si>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</si>
  <si>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</si>
  <si>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</si>
  <si>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</si>
  <si>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</si>
  <si>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</si>
  <si>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</si>
  <si>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</si>
  <si>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</si>
  <si>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</si>
  <si>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</si>
  <si>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</si>
  <si>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</si>
  <si>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</si>
  <si>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</si>
  <si>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</si>
  <si>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</si>
  <si>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</si>
  <si>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</si>
  <si>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</si>
  <si>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</si>
  <si>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</si>
  <si>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</si>
  <si>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</si>
  <si>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</si>
  <si>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</si>
  <si>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</si>
  <si>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</si>
  <si>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</si>
  <si>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</si>
  <si>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</si>
  <si>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</si>
  <si>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</si>
  <si>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</si>
  <si>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</si>
  <si>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</si>
  <si>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</si>
  <si>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</si>
  <si>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</si>
  <si>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</si>
  <si>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</si>
  <si>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</si>
  <si>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</si>
  <si>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</si>
  <si>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</si>
  <si>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</si>
  <si>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</si>
  <si>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</si>
  <si>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</si>
  <si>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</si>
  <si>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</si>
  <si>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</si>
  <si>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</si>
  <si>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</si>
  <si>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</si>
  <si>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</si>
  <si>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</si>
  <si>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</si>
  <si>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</si>
  <si>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</si>
  <si>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</si>
  <si>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</si>
  <si>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</si>
  <si>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</si>
  <si>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</si>
  <si>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</si>
  <si>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</si>
  <si>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</si>
  <si>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</si>
  <si>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</si>
  <si>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</si>
  <si>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</si>
  <si>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</si>
  <si>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</si>
  <si>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</si>
  <si>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</si>
  <si>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</si>
  <si>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</si>
  <si>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</si>
  <si>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</si>
  <si>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</si>
  <si>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</si>
  <si>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</si>
  <si>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</si>
  <si>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</si>
  <si>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</si>
  <si>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</si>
  <si>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</si>
  <si>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</si>
  <si>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</si>
  <si>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</si>
  <si>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</si>
  <si>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</si>
  <si>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</si>
  <si>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</si>
  <si>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</si>
  <si>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</si>
  <si>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</si>
  <si>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</si>
  <si>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</si>
  <si>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</si>
  <si>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</si>
  <si>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</si>
  <si>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</si>
  <si>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</si>
  <si>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</si>
  <si>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</si>
  <si>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</si>
  <si>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</si>
  <si>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</si>
  <si>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</si>
  <si>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</si>
  <si>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</si>
  <si>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</si>
  <si>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</si>
  <si>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</si>
  <si>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</si>
  <si>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</si>
  <si>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</si>
  <si>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</si>
  <si>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</si>
  <si>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</si>
  <si>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</si>
  <si>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</si>
  <si>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</si>
  <si>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</si>
  <si>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</si>
  <si>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</si>
  <si>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</si>
  <si>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</si>
  <si>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</si>
  <si>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</si>
  <si>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</si>
  <si>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</si>
  <si>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</si>
  <si>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</si>
  <si>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</si>
  <si>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</si>
  <si>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</si>
  <si>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</si>
  <si>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</si>
  <si>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</si>
  <si>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</si>
  <si>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</si>
  <si>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</si>
  <si>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</si>
  <si>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</si>
  <si>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</si>
  <si>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</si>
  <si>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</si>
  <si>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</si>
  <si>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</si>
  <si>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</si>
  <si>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</si>
  <si>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</si>
  <si>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</si>
  <si>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</si>
  <si>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</si>
  <si>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</si>
  <si>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</si>
  <si>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</si>
  <si>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</si>
  <si>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</si>
  <si>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</si>
  <si>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</si>
  <si>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</si>
  <si>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</si>
  <si>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</si>
  <si>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</si>
  <si>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</si>
  <si>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</si>
  <si>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</si>
  <si>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</si>
  <si>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</si>
  <si>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</si>
  <si>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</si>
  <si>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</si>
  <si>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</si>
  <si>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</si>
  <si>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</si>
  <si>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</si>
  <si>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</si>
  <si>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</si>
  <si>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</si>
  <si>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</si>
  <si>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</si>
  <si>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</si>
  <si>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</si>
  <si>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</si>
  <si>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</si>
  <si>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</si>
  <si>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</si>
  <si>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</si>
  <si>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</si>
  <si>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</si>
  <si>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</si>
  <si>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</si>
  <si>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</si>
  <si>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</si>
  <si>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</si>
  <si>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</si>
  <si>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</si>
  <si>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</si>
  <si>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</si>
  <si>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</si>
  <si>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</si>
  <si>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</si>
  <si>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</si>
  <si>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</si>
  <si>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</si>
  <si>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</si>
  <si>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</si>
  <si>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</si>
  <si>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</si>
  <si>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</si>
  <si>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</si>
  <si>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</si>
  <si>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</si>
  <si>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</si>
  <si>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</si>
  <si>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</si>
  <si>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</si>
  <si>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</si>
  <si>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</si>
  <si>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</si>
  <si>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</si>
  <si>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</si>
  <si>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</si>
  <si>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</si>
  <si>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</si>
  <si>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</si>
  <si>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</si>
  <si>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</si>
  <si>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</si>
  <si>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</si>
  <si>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</si>
  <si>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</si>
  <si>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</si>
  <si>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</si>
  <si>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</si>
  <si>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</si>
  <si>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</si>
  <si>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</si>
  <si>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</si>
  <si>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</si>
  <si>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</si>
  <si>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</si>
  <si>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</si>
  <si>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</si>
  <si>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</si>
  <si>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</si>
  <si>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</si>
  <si>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</si>
  <si>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</si>
  <si>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</si>
  <si>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</si>
  <si>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</si>
  <si>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</si>
  <si>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</si>
  <si>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</si>
  <si>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</si>
  <si>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</si>
  <si>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</si>
  <si>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</si>
  <si>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</si>
  <si>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</si>
  <si>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</si>
  <si>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</si>
  <si>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</si>
  <si>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</si>
  <si>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</si>
  <si>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</si>
  <si>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</si>
  <si>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</si>
  <si>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</si>
  <si>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</si>
  <si>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</si>
  <si>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</si>
  <si>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</si>
  <si>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</si>
  <si>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</si>
  <si>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</si>
  <si>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</si>
  <si>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</si>
  <si>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</si>
  <si>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</si>
  <si>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</si>
  <si>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</si>
  <si>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</si>
  <si>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</si>
  <si>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</si>
  <si>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</si>
  <si>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</si>
  <si>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</si>
  <si>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</si>
  <si>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</si>
  <si>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</si>
  <si>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</si>
  <si>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</si>
  <si>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</si>
  <si>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</si>
  <si>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</si>
  <si>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</si>
  <si>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</si>
  <si>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</si>
  <si>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</si>
  <si>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</si>
  <si>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</si>
  <si>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</si>
  <si>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</si>
  <si>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</si>
  <si>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</si>
  <si>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</si>
  <si>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</si>
  <si>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</si>
  <si>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</si>
  <si>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</si>
  <si>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</si>
  <si>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</si>
  <si>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</si>
  <si>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</si>
  <si>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</si>
  <si>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</si>
  <si>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</si>
  <si>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</si>
  <si>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</si>
  <si>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</si>
  <si>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</si>
  <si>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</si>
  <si>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</si>
  <si>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</si>
  <si>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</si>
  <si>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</si>
  <si>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</si>
  <si>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</si>
  <si>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</si>
  <si>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</si>
  <si>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</si>
  <si>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</si>
  <si>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</si>
  <si>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</si>
  <si>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</si>
  <si>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</si>
  <si>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</si>
  <si>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</si>
  <si>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</si>
  <si>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</si>
  <si>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</si>
  <si>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</si>
  <si>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</si>
  <si>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</si>
  <si>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</si>
  <si>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</si>
  <si>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</si>
  <si>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</si>
  <si>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</si>
  <si>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</si>
  <si>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</si>
  <si>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</si>
  <si>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</si>
  <si>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</si>
  <si>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</si>
  <si>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</si>
  <si>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</si>
  <si>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</si>
  <si>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</si>
  <si>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</si>
  <si>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</si>
  <si>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</si>
  <si>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</si>
  <si>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</si>
  <si>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</si>
  <si>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</si>
  <si>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</si>
  <si>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</si>
  <si>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</si>
  <si>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</si>
  <si>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</si>
  <si>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</si>
  <si>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</si>
  <si>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</si>
  <si>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</si>
  <si>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</si>
  <si>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</si>
  <si>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</si>
  <si>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</si>
  <si>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</si>
  <si>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</si>
  <si>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</si>
  <si>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</si>
  <si>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</si>
  <si>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</si>
  <si>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</si>
  <si>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</si>
  <si>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</si>
  <si>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</si>
  <si>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</si>
  <si>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</si>
  <si>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</si>
  <si>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</si>
  <si>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</si>
  <si>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</si>
  <si>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</si>
  <si>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</si>
  <si>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</si>
  <si>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</si>
  <si>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</si>
  <si>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</si>
  <si>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</si>
  <si>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</si>
  <si>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</si>
  <si>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</si>
  <si>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</si>
  <si>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</si>
  <si>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</si>
  <si>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</si>
  <si>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</si>
  <si>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</si>
  <si>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</si>
  <si>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</si>
  <si>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</si>
  <si>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</si>
  <si>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</si>
  <si>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</si>
  <si>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</si>
  <si>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</si>
  <si>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</si>
  <si>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</si>
  <si>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</si>
  <si>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</si>
  <si>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</si>
  <si>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</si>
  <si>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</si>
  <si>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</si>
  <si>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</si>
  <si>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</si>
  <si>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</si>
  <si>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</si>
  <si>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</si>
  <si>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</si>
  <si>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</si>
  <si>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</si>
  <si>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</si>
  <si>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</si>
  <si>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</si>
  <si>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</si>
  <si>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</si>
  <si>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</si>
  <si>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</si>
  <si>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</si>
  <si>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</si>
  <si>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</si>
  <si>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</si>
  <si>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</si>
  <si>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</si>
  <si>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</si>
  <si>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</si>
  <si>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</si>
  <si>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</si>
  <si>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</si>
  <si>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</si>
  <si>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</si>
  <si>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</si>
  <si>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</si>
  <si>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</si>
  <si>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</si>
  <si>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</si>
  <si>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</si>
  <si>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</si>
  <si>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</si>
  <si>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</si>
  <si>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</si>
  <si>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</si>
  <si>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</si>
  <si>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</si>
  <si>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</si>
  <si>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</si>
  <si>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</si>
  <si>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</si>
  <si>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</si>
  <si>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</si>
  <si>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</si>
  <si>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</si>
  <si>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</si>
  <si>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</si>
  <si>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</si>
  <si>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</si>
  <si>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</si>
  <si>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</si>
  <si>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</si>
  <si>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</si>
  <si>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</si>
  <si>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</si>
  <si>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</si>
  <si>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</si>
  <si>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</si>
  <si>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</si>
  <si>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</si>
  <si>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</si>
  <si>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</si>
  <si>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</si>
  <si>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</si>
  <si>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</si>
  <si>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</si>
  <si>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</si>
  <si>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</si>
  <si>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</si>
  <si>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</si>
  <si>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</si>
  <si>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</si>
  <si>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</si>
  <si>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</si>
  <si>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</si>
  <si>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</si>
  <si>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</si>
  <si>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</si>
  <si>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</si>
  <si>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</si>
  <si>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</si>
  <si>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</si>
  <si>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</si>
  <si>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</si>
  <si>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</si>
  <si>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</si>
  <si>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</si>
  <si>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</si>
  <si>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</si>
  <si>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</si>
  <si>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</si>
  <si>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</si>
  <si>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</si>
  <si>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</si>
  <si>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</si>
  <si>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</si>
  <si>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</si>
  <si>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</si>
  <si>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</si>
  <si>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</si>
  <si>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</si>
  <si>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</si>
  <si>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</si>
  <si>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</si>
  <si>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</si>
  <si>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</si>
  <si>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</si>
  <si>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</si>
  <si>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</si>
  <si>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</si>
  <si>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</si>
  <si>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</si>
  <si>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</si>
  <si>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</si>
  <si>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</si>
  <si>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</si>
  <si>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</si>
  <si>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</si>
  <si>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</si>
  <si>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</si>
  <si>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</si>
  <si>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</si>
  <si>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</si>
  <si>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</si>
  <si>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</si>
  <si>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</si>
  <si>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</si>
  <si>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</si>
  <si>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</si>
  <si>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</si>
  <si>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</si>
  <si>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</si>
  <si>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</si>
  <si>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</si>
  <si>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</si>
  <si>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</si>
  <si>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</si>
  <si>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</si>
  <si>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</si>
  <si>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</si>
  <si>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</si>
  <si>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</si>
  <si>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</si>
  <si>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</si>
  <si>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</si>
  <si>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</si>
  <si>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</si>
  <si>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</si>
  <si>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</si>
  <si>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</si>
  <si>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</si>
  <si>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</si>
  <si>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</si>
  <si>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</si>
  <si>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</si>
  <si>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</si>
  <si>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</si>
  <si>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</si>
  <si>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</si>
  <si>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</si>
  <si>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</si>
  <si>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</si>
  <si>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</si>
  <si>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</si>
  <si>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</si>
  <si>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</si>
  <si>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</si>
  <si>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</si>
  <si>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</si>
  <si>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</si>
  <si>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</si>
  <si>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</si>
  <si>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</si>
  <si>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</si>
  <si>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</si>
  <si>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</si>
  <si>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</si>
  <si>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</si>
  <si>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</si>
  <si>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</si>
  <si>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</si>
  <si>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</si>
  <si>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</si>
  <si>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</si>
  <si>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</si>
  <si>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</si>
  <si>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</si>
  <si>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</si>
  <si>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</si>
  <si>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</si>
  <si>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</si>
  <si>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</si>
  <si>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</si>
  <si>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</si>
  <si>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</si>
  <si>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</si>
  <si>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</si>
  <si>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</si>
  <si>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</si>
  <si>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</si>
  <si>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</si>
  <si>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</si>
  <si>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</si>
  <si>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</si>
  <si>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</si>
  <si>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</si>
  <si>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</si>
  <si>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</si>
  <si>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</si>
  <si>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</si>
  <si>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</si>
  <si>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</si>
  <si>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</si>
  <si>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</si>
  <si>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</si>
  <si>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</si>
  <si>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</si>
  <si>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</si>
  <si>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</si>
  <si>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</si>
  <si>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</si>
  <si>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</si>
  <si>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</si>
  <si>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</si>
  <si>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</si>
  <si>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</si>
  <si>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</si>
  <si>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</si>
  <si>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</si>
  <si>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</si>
  <si>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</si>
  <si>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</si>
  <si>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</si>
  <si>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</si>
  <si>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</si>
  <si>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</si>
  <si>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</si>
  <si>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</si>
  <si>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</si>
  <si>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</si>
  <si>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</si>
  <si>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</si>
  <si>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</si>
  <si>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</si>
  <si>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</si>
  <si>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</si>
  <si>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</si>
  <si>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</si>
  <si>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</si>
  <si>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</si>
  <si>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</si>
  <si>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</si>
  <si>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</si>
  <si>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</si>
  <si>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</si>
  <si>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</si>
  <si>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</si>
  <si>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</si>
  <si>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</si>
  <si>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</si>
  <si>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</si>
  <si>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</si>
  <si>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</si>
  <si>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</si>
  <si>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</si>
  <si>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</si>
  <si>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</si>
  <si>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</si>
  <si>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</si>
  <si>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</si>
  <si>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</si>
  <si>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</si>
  <si>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</si>
  <si>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</si>
  <si>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</si>
  <si>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</si>
  <si>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</si>
  <si>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</si>
  <si>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</si>
  <si>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</si>
  <si>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</si>
  <si>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</si>
  <si>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</si>
  <si>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</si>
  <si>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</si>
  <si>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</si>
  <si>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</si>
  <si>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</si>
  <si>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</si>
  <si>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</si>
  <si>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</si>
  <si>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</si>
  <si>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</si>
  <si>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</si>
  <si>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</si>
  <si>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</si>
  <si>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</si>
  <si>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</si>
  <si>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</si>
  <si>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</si>
  <si>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</si>
  <si>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</si>
  <si>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</si>
  <si>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</si>
  <si>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</si>
  <si>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</si>
  <si>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</si>
  <si>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</si>
  <si>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</si>
  <si>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</si>
  <si>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</si>
  <si>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</si>
  <si>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</si>
  <si>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</si>
  <si>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</si>
  <si>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</si>
  <si>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</si>
  <si>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</si>
  <si>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</si>
  <si>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</si>
  <si>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</si>
  <si>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</si>
  <si>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</si>
  <si>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</si>
  <si>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</si>
  <si>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</si>
  <si>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</si>
  <si>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</si>
  <si>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</si>
  <si>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</si>
  <si>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</si>
  <si>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</si>
  <si>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</si>
  <si>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</si>
  <si>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</si>
  <si>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</si>
  <si>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</si>
  <si>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</si>
  <si>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</si>
  <si>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</si>
  <si>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</si>
  <si>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</si>
  <si>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</si>
  <si>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</si>
  <si>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</si>
  <si>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</si>
  <si>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</si>
  <si>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</si>
  <si>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</si>
  <si>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</si>
  <si>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</si>
  <si>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</si>
  <si>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</si>
  <si>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</si>
  <si>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</si>
  <si>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</si>
  <si>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</si>
  <si>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</si>
  <si>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</si>
  <si>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</si>
  <si>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</si>
  <si>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</si>
  <si>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</si>
  <si>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</si>
  <si>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</si>
  <si>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</si>
  <si>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</si>
  <si>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</si>
  <si>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</si>
  <si>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</si>
  <si>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</si>
  <si>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</si>
  <si>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</si>
  <si>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</si>
  <si>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</si>
  <si>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</si>
  <si>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</si>
  <si>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</si>
  <si>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</si>
  <si>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</si>
  <si>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</si>
  <si>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</si>
  <si>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</si>
  <si>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</si>
  <si>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</si>
  <si>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</si>
  <si>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</si>
  <si>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</si>
  <si>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</si>
  <si>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</si>
  <si>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</si>
  <si>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</si>
  <si>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</si>
  <si>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</si>
  <si>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</si>
  <si>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</si>
  <si>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</si>
  <si>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</si>
  <si>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</si>
  <si>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</si>
  <si>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</si>
  <si>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</si>
  <si>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</si>
  <si>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</si>
  <si>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</si>
  <si>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</si>
  <si>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</si>
  <si>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</si>
  <si>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</si>
  <si>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</si>
  <si>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</si>
  <si>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</si>
  <si>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</si>
  <si>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</si>
  <si>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</si>
  <si>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</si>
  <si>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</si>
  <si>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</si>
  <si>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</si>
  <si>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</si>
  <si>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</si>
  <si>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</si>
  <si>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</si>
  <si>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</si>
  <si>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</si>
  <si>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</si>
  <si>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</si>
  <si>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</si>
  <si>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</si>
  <si>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</si>
  <si>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</si>
  <si>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</si>
  <si>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</si>
  <si>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</si>
  <si>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</si>
  <si>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</si>
  <si>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</si>
  <si>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</si>
  <si>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</si>
  <si>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</si>
  <si>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</si>
  <si>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</si>
  <si>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</si>
  <si>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</si>
  <si>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</si>
  <si>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</si>
  <si>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</si>
  <si>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</si>
  <si>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</si>
  <si>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</si>
  <si>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</si>
  <si>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</si>
  <si>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</si>
  <si>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</si>
  <si>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</si>
  <si>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</si>
  <si>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</si>
  <si>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</si>
  <si>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</si>
  <si>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</si>
  <si>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</si>
  <si>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</si>
  <si>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</si>
  <si>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</si>
  <si>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</si>
  <si>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</si>
  <si>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</si>
  <si>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</si>
  <si>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</si>
  <si>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</si>
  <si>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</si>
  <si>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</si>
  <si>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</si>
  <si>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</si>
  <si>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</si>
  <si>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</si>
  <si>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</si>
  <si>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</si>
  <si>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</si>
  <si>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</si>
  <si>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</si>
  <si>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</si>
  <si>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</si>
  <si>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</si>
  <si>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</si>
  <si>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</si>
  <si>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</si>
  <si>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</si>
  <si>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</si>
  <si>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</si>
  <si>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</si>
  <si>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</si>
  <si>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</si>
  <si>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</si>
  <si>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</si>
  <si>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</si>
  <si>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</si>
  <si>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</si>
  <si>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</si>
  <si>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</si>
  <si>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</si>
  <si>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</si>
  <si>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</si>
  <si>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</si>
  <si>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</si>
  <si>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</si>
  <si>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</si>
  <si>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</si>
  <si>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</si>
  <si>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</si>
  <si>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</si>
  <si>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</si>
  <si>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</si>
  <si>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</si>
  <si>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</si>
  <si>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</si>
  <si>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</si>
  <si>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</si>
  <si>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</si>
  <si>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</si>
  <si>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</si>
  <si>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</si>
  <si>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</si>
  <si>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</si>
  <si>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</si>
  <si>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</si>
  <si>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</si>
  <si>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</si>
  <si>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</si>
  <si>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</si>
  <si>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</si>
  <si>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</si>
  <si>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</si>
  <si>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</si>
  <si>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</si>
  <si>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</si>
  <si>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</si>
  <si>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</si>
  <si>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</si>
  <si>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</si>
  <si>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</si>
  <si>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</si>
  <si>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</si>
  <si>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</si>
  <si>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</si>
  <si>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</si>
  <si>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</si>
  <si>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</si>
  <si>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</si>
  <si>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</si>
  <si>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</si>
  <si>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</si>
  <si>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</si>
  <si>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</si>
  <si>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</si>
  <si>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</si>
  <si>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</si>
  <si>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</si>
  <si>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</si>
  <si>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</si>
  <si>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</si>
  <si>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</si>
  <si>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</si>
  <si>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</si>
  <si>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</si>
  <si>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</si>
  <si>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</si>
  <si>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</si>
  <si>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</si>
  <si>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</si>
  <si>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</si>
  <si>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</si>
  <si>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</si>
  <si>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</si>
  <si>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</si>
  <si>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</si>
  <si>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</si>
  <si>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</si>
  <si>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</si>
  <si>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</si>
  <si>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</si>
  <si>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</si>
  <si>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</si>
  <si>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</si>
  <si>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</si>
  <si>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</si>
  <si>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</si>
  <si>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</si>
  <si>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</si>
  <si>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</si>
  <si>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</si>
  <si>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</si>
  <si>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</si>
  <si>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</si>
  <si>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</si>
  <si>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</si>
  <si>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</si>
  <si>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</si>
  <si>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</si>
  <si>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</si>
  <si>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</si>
  <si>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</si>
  <si>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</si>
  <si>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</si>
  <si>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</si>
  <si>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</si>
  <si>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</si>
  <si>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</si>
  <si>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</si>
  <si>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</si>
  <si>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</si>
  <si>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</si>
  <si>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</si>
  <si>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</si>
  <si>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</si>
  <si>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</si>
  <si>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</si>
  <si>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</si>
  <si>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</si>
  <si>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</si>
  <si>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</si>
  <si>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</si>
  <si>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</si>
  <si>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</si>
  <si>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</si>
  <si>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</si>
  <si>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</si>
  <si>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</si>
  <si>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</si>
  <si>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</si>
  <si>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</si>
  <si>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</si>
  <si>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</si>
  <si>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</si>
  <si>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</si>
  <si>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</si>
  <si>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</si>
  <si>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</si>
  <si>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</si>
  <si>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</si>
  <si>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</si>
  <si>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</si>
  <si>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</si>
  <si>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</si>
  <si>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</si>
  <si>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</si>
  <si>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</si>
  <si>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</si>
  <si>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</si>
  <si>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</si>
  <si>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</si>
  <si>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</si>
  <si>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</si>
  <si>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</si>
  <si>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</si>
  <si>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</si>
  <si>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</si>
  <si>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</si>
  <si>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</si>
  <si>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</si>
  <si>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</si>
  <si>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</si>
  <si>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</si>
  <si>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</si>
  <si>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</si>
  <si>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</si>
  <si>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</si>
  <si>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</si>
  <si>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</si>
  <si>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</si>
  <si>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</si>
  <si>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</si>
  <si>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</si>
  <si>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</si>
  <si>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</si>
  <si>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</si>
  <si>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</si>
  <si>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</si>
  <si>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</si>
  <si>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</si>
  <si>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</si>
  <si>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</si>
  <si>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</si>
  <si>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</si>
  <si>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</si>
  <si>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</si>
  <si>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</si>
  <si>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</si>
  <si>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</si>
  <si>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</si>
  <si>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</si>
  <si>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</si>
  <si>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</si>
  <si>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</si>
  <si>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</si>
  <si>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</si>
  <si>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</si>
  <si>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</si>
  <si>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</si>
  <si>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</si>
  <si>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</si>
  <si>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</si>
  <si>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</si>
  <si>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</si>
  <si>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</si>
  <si>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</si>
  <si>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</si>
  <si>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</si>
  <si>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</si>
  <si>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</si>
  <si>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</si>
  <si>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</si>
  <si>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</si>
  <si>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</si>
  <si>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</si>
  <si>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</si>
  <si>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</si>
  <si>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</si>
  <si>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</si>
  <si>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</si>
  <si>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</si>
  <si>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</si>
  <si>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</si>
  <si>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</si>
  <si>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</si>
  <si>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</si>
  <si>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</si>
  <si>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</si>
  <si>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</si>
  <si>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</si>
  <si>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</si>
  <si>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</si>
  <si>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</si>
  <si>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</si>
  <si>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</si>
  <si>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</si>
  <si>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</si>
  <si>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</si>
  <si>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</si>
  <si>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</si>
  <si>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</si>
  <si>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</si>
  <si>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</si>
  <si>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</si>
  <si>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</si>
  <si>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</si>
  <si>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</si>
  <si>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</si>
  <si>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</si>
  <si>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</si>
  <si>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</si>
  <si>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</si>
  <si>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</si>
  <si>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</si>
  <si>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</si>
  <si>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</si>
  <si>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</si>
  <si>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</si>
  <si>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</si>
  <si>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</si>
  <si>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</si>
  <si>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</si>
  <si>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</si>
  <si>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</si>
  <si>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</si>
  <si>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</si>
  <si>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</si>
  <si>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</si>
  <si>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</si>
  <si>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</si>
  <si>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</si>
  <si>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</si>
  <si>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</si>
  <si>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</si>
  <si>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</si>
  <si>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</si>
  <si>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</si>
  <si>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</si>
  <si>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</si>
  <si>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</si>
  <si>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</si>
  <si>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</si>
  <si>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</si>
  <si>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</si>
  <si>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</si>
  <si>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</si>
  <si>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</si>
  <si>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</si>
  <si>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</si>
  <si>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</si>
  <si>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</si>
  <si>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</si>
  <si>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</si>
  <si>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</si>
  <si>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</si>
  <si>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</si>
  <si>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</si>
  <si>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</si>
  <si>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</si>
  <si>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</si>
  <si>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</si>
  <si>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</si>
  <si>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</si>
  <si>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</si>
  <si>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</si>
  <si>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</si>
  <si>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</si>
  <si>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</si>
  <si>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</si>
  <si>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</si>
  <si>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</si>
  <si>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</si>
  <si>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</si>
  <si>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</si>
  <si>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</si>
  <si>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</si>
  <si>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</si>
  <si>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</si>
  <si>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</si>
  <si>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</si>
  <si>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</si>
  <si>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</si>
  <si>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</si>
  <si>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</si>
  <si>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</si>
  <si>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</si>
  <si>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</si>
  <si>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</si>
  <si>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</si>
  <si>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</si>
  <si>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</si>
  <si>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</si>
  <si>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</si>
  <si>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</si>
  <si>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</si>
  <si>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</si>
  <si>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</si>
  <si>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</si>
  <si>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</si>
  <si>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</si>
  <si>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</si>
  <si>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</si>
  <si>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</si>
  <si>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</si>
  <si>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</si>
  <si>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</si>
  <si>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</si>
  <si>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</si>
  <si>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</si>
  <si>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</si>
  <si>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</si>
  <si>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</si>
  <si>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</si>
  <si>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</si>
  <si>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</si>
  <si>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</si>
  <si>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</si>
  <si>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</si>
  <si>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</si>
  <si>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</si>
  <si>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</si>
  <si>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</si>
  <si>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</si>
  <si>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</si>
  <si>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</si>
  <si>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</si>
  <si>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</si>
  <si>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</si>
  <si>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</si>
  <si>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</si>
  <si>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</si>
  <si>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</si>
  <si>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</si>
  <si>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</si>
  <si>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</si>
  <si>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</si>
  <si>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</si>
  <si>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</si>
  <si>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</si>
  <si>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</si>
  <si>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</si>
  <si>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</si>
  <si>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</si>
  <si>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</si>
  <si>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</si>
  <si>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</si>
  <si>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</si>
  <si>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</si>
  <si>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</si>
  <si>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</si>
  <si>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</si>
  <si>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</si>
  <si>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</si>
  <si>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</si>
  <si>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</si>
  <si>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</si>
  <si>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</si>
  <si>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</si>
  <si>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</si>
  <si>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</si>
  <si>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</si>
  <si>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</si>
  <si>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</si>
  <si>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</si>
  <si>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</si>
  <si>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</si>
  <si>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</si>
  <si>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</si>
  <si>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</si>
  <si>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</si>
  <si>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</si>
  <si>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</si>
  <si>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</si>
  <si>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</si>
  <si>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</si>
  <si>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</si>
  <si>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</si>
  <si>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</si>
  <si>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</si>
  <si>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</si>
  <si>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</si>
  <si>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</si>
  <si>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</si>
  <si>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</si>
  <si>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</si>
  <si>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</si>
  <si>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</si>
  <si>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</si>
  <si>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</si>
  <si>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</si>
  <si>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</si>
  <si>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</si>
  <si>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</si>
  <si>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</si>
  <si>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</si>
  <si>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</si>
  <si>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</si>
  <si>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</si>
  <si>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</si>
  <si>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</si>
  <si>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</si>
  <si>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</si>
  <si>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</si>
  <si>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</si>
  <si>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</si>
  <si>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</si>
  <si>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</si>
  <si>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</si>
  <si>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</si>
  <si>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</si>
  <si>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</si>
  <si>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</si>
  <si>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</si>
  <si>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</si>
  <si>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</si>
  <si>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</si>
  <si>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</si>
  <si>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</si>
  <si>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</si>
  <si>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</si>
  <si>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</si>
  <si>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</si>
  <si>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</si>
  <si>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</si>
  <si>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</si>
  <si>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</si>
  <si>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</si>
  <si>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</si>
  <si>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</si>
  <si>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</si>
  <si>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</si>
  <si>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</si>
  <si>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</si>
  <si>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</si>
  <si>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</si>
  <si>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</si>
  <si>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</si>
  <si>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</si>
  <si>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</si>
  <si>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</si>
  <si>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</si>
  <si>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</si>
  <si>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</si>
  <si>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</si>
  <si>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</si>
  <si>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</si>
  <si>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</si>
  <si>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</si>
  <si>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</si>
  <si>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</si>
  <si>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</si>
  <si>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</si>
  <si>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</si>
  <si>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</si>
  <si>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</si>
  <si>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</si>
  <si>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</si>
  <si>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</si>
  <si>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</si>
  <si>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</si>
  <si>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</si>
  <si>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</si>
  <si>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</si>
  <si>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</si>
  <si>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</si>
  <si>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</si>
  <si>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</si>
  <si>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</si>
  <si>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</si>
  <si>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</si>
  <si>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</si>
  <si>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</si>
  <si>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</si>
  <si>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</si>
  <si>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</si>
  <si>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</si>
  <si>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</si>
  <si>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</si>
  <si>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</si>
  <si>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</si>
  <si>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</si>
  <si>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</si>
  <si>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</si>
  <si>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</si>
  <si>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</si>
  <si>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</si>
  <si>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</si>
  <si>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</si>
  <si>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</si>
  <si>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</si>
  <si>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</si>
  <si>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</si>
  <si>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</si>
  <si>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</si>
  <si>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</si>
  <si>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</si>
  <si>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</si>
  <si>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</si>
  <si>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</si>
  <si>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</si>
  <si>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</si>
  <si>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</si>
  <si>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</si>
  <si>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</si>
  <si>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</si>
  <si>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</si>
  <si>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</si>
  <si>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</si>
  <si>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</si>
  <si>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</si>
  <si>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</si>
  <si>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</si>
  <si>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</si>
  <si>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</si>
  <si>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</si>
  <si>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</si>
  <si>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</si>
  <si>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</si>
  <si>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</si>
  <si>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</si>
  <si>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</si>
  <si>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</si>
  <si>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</si>
  <si>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</si>
  <si>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</si>
  <si>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</si>
  <si>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</si>
  <si>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</si>
  <si>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</si>
  <si>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</si>
  <si>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</si>
  <si>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</si>
  <si>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</si>
  <si>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</si>
  <si>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</si>
  <si>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</si>
  <si>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</si>
  <si>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</si>
  <si>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</si>
  <si>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</si>
  <si>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</si>
  <si>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</si>
  <si>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</si>
  <si>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</si>
  <si>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</si>
  <si>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</si>
  <si>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</si>
  <si>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</si>
  <si>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</si>
  <si>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</si>
  <si>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</si>
  <si>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</si>
  <si>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</si>
  <si>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</si>
  <si>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</si>
  <si>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</si>
  <si>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</si>
  <si>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</si>
  <si>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</si>
  <si>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</si>
  <si>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</si>
  <si>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</si>
  <si>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</si>
  <si>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</si>
  <si>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</si>
  <si>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</si>
  <si>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</si>
  <si>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</si>
  <si>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</si>
  <si>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</si>
  <si>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</si>
  <si>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</si>
  <si>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</si>
  <si>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</si>
  <si>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</si>
  <si>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</si>
  <si>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</si>
  <si>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</si>
  <si>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</si>
  <si>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</si>
  <si>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</si>
  <si>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</si>
  <si>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</si>
  <si>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</si>
  <si>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</si>
  <si>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</si>
  <si>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</si>
  <si>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</si>
  <si>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</si>
  <si>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</si>
  <si>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</si>
  <si>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</si>
  <si>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</si>
  <si>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</si>
  <si>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</si>
  <si>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</si>
  <si>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</si>
  <si>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</si>
  <si>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</si>
  <si>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</si>
  <si>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</si>
  <si>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</si>
  <si>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</si>
  <si>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</si>
  <si>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</si>
  <si>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</si>
  <si>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</si>
  <si>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</si>
  <si>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</si>
  <si>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</si>
  <si>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</si>
  <si>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</si>
  <si>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</si>
  <si>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</si>
  <si>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</si>
  <si>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</si>
  <si>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</si>
  <si>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</si>
  <si>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</si>
  <si>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</si>
  <si>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</si>
  <si>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</si>
  <si>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</si>
  <si>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</si>
  <si>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</si>
  <si>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</si>
  <si>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</si>
  <si>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</si>
  <si>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</si>
  <si>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</si>
  <si>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</si>
  <si>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</si>
  <si>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</si>
  <si>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</si>
  <si>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</si>
  <si>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</si>
  <si>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</si>
  <si>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</si>
  <si>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</si>
  <si>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</si>
  <si>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</si>
  <si>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</si>
  <si>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</si>
  <si>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</si>
  <si>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</si>
  <si>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</si>
  <si>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</si>
  <si>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</si>
  <si>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</si>
  <si>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</si>
  <si>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</si>
  <si>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</si>
  <si>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</si>
  <si>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</si>
  <si>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</si>
  <si>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</si>
  <si>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</si>
  <si>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</si>
  <si>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</si>
  <si>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</si>
  <si>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</si>
  <si>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</si>
  <si>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</si>
  <si>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</si>
  <si>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</si>
  <si>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</si>
  <si>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</si>
  <si>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</si>
  <si>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</si>
  <si>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</si>
  <si>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</si>
  <si>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</si>
  <si>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</si>
  <si>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</si>
  <si>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</si>
  <si>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</si>
  <si>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</si>
  <si>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</si>
  <si>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</si>
  <si>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</si>
  <si>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</si>
  <si>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</si>
  <si>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</si>
  <si>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</si>
  <si>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</si>
  <si>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</si>
  <si>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</si>
  <si>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</si>
  <si>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</si>
  <si>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</si>
  <si>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</si>
  <si>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</si>
  <si>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</si>
  <si>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</si>
  <si>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</si>
  <si>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</si>
  <si>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</si>
  <si>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</si>
  <si>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</si>
  <si>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</si>
  <si>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</si>
  <si>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</si>
  <si>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</si>
  <si>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</si>
  <si>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</si>
  <si>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</si>
  <si>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</si>
  <si>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</si>
  <si>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</si>
  <si>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</si>
  <si>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</si>
  <si>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</si>
  <si>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</si>
  <si>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</si>
  <si>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</si>
  <si>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</si>
  <si>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</si>
  <si>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</si>
  <si>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</si>
  <si>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</si>
  <si>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</si>
  <si>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</si>
  <si>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</si>
  <si>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</si>
  <si>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</si>
  <si>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</si>
  <si>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</si>
  <si>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</si>
  <si>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</si>
  <si>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</si>
  <si>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</si>
  <si>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</si>
  <si>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</si>
  <si>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</si>
  <si>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</si>
  <si>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</si>
  <si>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</si>
  <si>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</si>
  <si>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</si>
  <si>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</si>
  <si>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</si>
  <si>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</si>
  <si>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</si>
  <si>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</si>
  <si>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</si>
  <si>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</si>
  <si>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</si>
  <si>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</si>
  <si>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</si>
  <si>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</si>
  <si>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</si>
  <si>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</si>
  <si>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</si>
  <si>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</si>
  <si>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</si>
  <si>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</si>
  <si>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</si>
  <si>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</si>
  <si>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</si>
  <si>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</si>
  <si>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</si>
  <si>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</si>
  <si>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</si>
  <si>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</si>
  <si>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</si>
  <si>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</si>
  <si>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</si>
  <si>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</si>
  <si>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</si>
  <si>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</si>
  <si>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</si>
  <si>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</si>
  <si>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</si>
  <si>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</si>
  <si>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</si>
  <si>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</si>
  <si>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</si>
  <si>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</si>
  <si>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</si>
  <si>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</si>
  <si>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</si>
  <si>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</si>
  <si>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</si>
  <si>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</si>
  <si>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</si>
  <si>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</si>
  <si>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</si>
  <si>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</si>
  <si>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</si>
  <si>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</si>
  <si>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</si>
  <si>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</si>
  <si>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</si>
  <si>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</si>
  <si>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</si>
  <si>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</si>
  <si>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</si>
  <si>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</si>
  <si>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</si>
  <si>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</si>
  <si>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</si>
  <si>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</si>
  <si>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</si>
  <si>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</si>
  <si>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</si>
  <si>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</si>
  <si>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</si>
  <si>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</si>
  <si>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</si>
  <si>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</si>
  <si>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</si>
  <si>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</si>
  <si>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</si>
  <si>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</si>
  <si>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</si>
  <si>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</si>
  <si>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</si>
  <si>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</si>
  <si>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</si>
  <si>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</si>
  <si>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</si>
  <si>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</si>
  <si>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</si>
  <si>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</si>
  <si>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</si>
  <si>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</si>
  <si>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</si>
  <si>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</si>
  <si>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</si>
  <si>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</si>
  <si>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</si>
  <si>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</si>
  <si>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</si>
  <si>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</si>
  <si>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</si>
  <si>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</si>
  <si>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</si>
  <si>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</si>
  <si>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</si>
  <si>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</si>
  <si>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</si>
  <si>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</si>
  <si>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</si>
  <si>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</si>
  <si>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</si>
  <si>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</si>
  <si>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</si>
  <si>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</si>
  <si>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</si>
  <si>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</si>
  <si>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</si>
  <si>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</si>
  <si>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</si>
  <si>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</si>
  <si>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</si>
  <si>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</si>
  <si>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</si>
  <si>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</si>
  <si>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</si>
  <si>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</si>
  <si>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</si>
  <si>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</si>
  <si>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</si>
  <si>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</si>
  <si>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</si>
  <si>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</si>
  <si>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</si>
  <si>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</si>
  <si>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</si>
  <si>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</si>
  <si>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</si>
  <si>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</si>
  <si>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</si>
  <si>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</si>
  <si>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</si>
  <si>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</si>
  <si>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</si>
  <si>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</si>
  <si>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</si>
  <si>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</si>
  <si>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</si>
  <si>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</si>
  <si>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</si>
  <si>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</si>
  <si>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</si>
  <si>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</si>
  <si>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</si>
  <si>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</si>
  <si>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</si>
  <si>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</si>
  <si>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</si>
  <si>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</si>
  <si>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</si>
  <si>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</si>
  <si>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</si>
  <si>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</si>
  <si>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</si>
  <si>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</si>
  <si>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</si>
  <si>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</si>
  <si>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</si>
  <si>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</si>
  <si>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</si>
  <si>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</si>
  <si>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</si>
  <si>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</si>
  <si>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</si>
  <si>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</si>
  <si>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</si>
  <si>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</si>
  <si>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</si>
  <si>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</si>
  <si>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</si>
  <si>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</si>
  <si>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</si>
  <si>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</si>
  <si>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</si>
  <si>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</si>
  <si>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</si>
  <si>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</si>
  <si>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</si>
  <si>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</si>
  <si>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</si>
  <si>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</si>
  <si>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</si>
  <si>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</si>
  <si>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</si>
  <si>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</si>
  <si>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</si>
  <si>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</si>
  <si>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</si>
  <si>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</si>
  <si>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</si>
  <si>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</si>
  <si>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</si>
  <si>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</si>
  <si>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</si>
  <si>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</si>
  <si>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</si>
  <si>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</si>
  <si>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</si>
  <si>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</si>
  <si>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</si>
  <si>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</si>
  <si>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</si>
  <si>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</si>
  <si>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</si>
  <si>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</si>
  <si>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</si>
  <si>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</si>
  <si>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</si>
  <si>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</si>
  <si>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</si>
  <si>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</si>
  <si>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</si>
  <si>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</si>
  <si>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</si>
  <si>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</si>
  <si>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</si>
  <si>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</si>
  <si>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</si>
  <si>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</si>
  <si>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</si>
  <si>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</si>
  <si>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</si>
  <si>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</si>
  <si>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</si>
  <si>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</si>
  <si>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</si>
  <si>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</si>
  <si>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</si>
  <si>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</si>
  <si>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</si>
  <si>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</si>
  <si>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</si>
  <si>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</si>
  <si>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</si>
  <si>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</si>
  <si>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</si>
  <si>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</si>
  <si>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</si>
  <si>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</si>
  <si>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</si>
  <si>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</si>
  <si>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</si>
  <si>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</si>
  <si>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</si>
  <si>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</si>
  <si>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</si>
  <si>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</si>
  <si>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</si>
  <si>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</si>
  <si>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</si>
  <si>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</si>
  <si>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</si>
  <si>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</si>
  <si>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</si>
  <si>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</si>
  <si>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</si>
  <si>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</si>
  <si>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</si>
  <si>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</si>
  <si>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</si>
  <si>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</si>
  <si>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</si>
  <si>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</si>
  <si>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</si>
  <si>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</si>
  <si>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</si>
  <si>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</si>
  <si>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</si>
  <si>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</si>
  <si>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</si>
  <si>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</si>
  <si>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</si>
  <si>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</si>
  <si>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</si>
  <si>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</si>
  <si>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</si>
  <si>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</si>
  <si>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</si>
  <si>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</si>
  <si>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</si>
  <si>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</si>
  <si>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</si>
  <si>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</si>
  <si>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</si>
  <si>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</si>
  <si>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</si>
  <si>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</si>
  <si>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</si>
  <si>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</si>
  <si>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</si>
  <si>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</si>
  <si>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</si>
  <si>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</si>
  <si>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</si>
  <si>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</si>
  <si>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</si>
  <si>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</si>
  <si>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</si>
  <si>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</si>
  <si>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</si>
  <si>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</si>
  <si>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</si>
  <si>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</si>
  <si>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</si>
  <si>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</si>
  <si>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</si>
  <si>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</si>
  <si>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</si>
  <si>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</si>
  <si>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</si>
  <si>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</si>
  <si>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</si>
  <si>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</si>
  <si>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</si>
  <si>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</si>
  <si>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</si>
  <si>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</si>
  <si>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</si>
  <si>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</si>
  <si>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</si>
  <si>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</si>
  <si>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</si>
  <si>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</si>
  <si>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</si>
  <si>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</si>
  <si>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</si>
  <si>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</si>
  <si>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</si>
  <si>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</si>
  <si>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</si>
  <si>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</si>
  <si>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</si>
  <si>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</si>
  <si>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</si>
  <si>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</si>
  <si>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</si>
  <si>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</si>
  <si>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</si>
  <si>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</si>
  <si>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</si>
  <si>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</si>
  <si>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</si>
  <si>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</si>
  <si>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</si>
  <si>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</si>
  <si>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</si>
  <si>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</si>
  <si>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</si>
  <si>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</si>
  <si>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</si>
  <si>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</si>
  <si>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</si>
  <si>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</si>
  <si>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</si>
  <si>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</si>
  <si>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</si>
  <si>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</si>
  <si>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</si>
  <si>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</si>
  <si>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</si>
  <si>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</si>
  <si>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</si>
  <si>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</si>
  <si>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</si>
  <si>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</si>
  <si>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</si>
  <si>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</si>
  <si>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</si>
  <si>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</si>
  <si>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</si>
  <si>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</si>
  <si>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</si>
  <si>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</si>
  <si>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</si>
  <si>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</si>
  <si>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</si>
  <si>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</si>
  <si>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</si>
  <si>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</si>
  <si>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</si>
  <si>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</si>
  <si>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</si>
  <si>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</si>
  <si>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</si>
  <si>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</si>
  <si>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</si>
  <si>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</si>
  <si>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</si>
  <si>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</si>
  <si>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</si>
  <si>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</si>
  <si>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</si>
  <si>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</si>
  <si>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</si>
  <si>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</si>
  <si>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</si>
  <si>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</si>
  <si>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</si>
  <si>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</si>
  <si>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</si>
  <si>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</si>
  <si>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</si>
  <si>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</si>
  <si>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</si>
  <si>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</si>
  <si>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</si>
  <si>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</si>
  <si>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</si>
  <si>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</si>
  <si>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</si>
  <si>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</si>
  <si>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</si>
  <si>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</si>
  <si>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</si>
  <si>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</si>
  <si>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</si>
  <si>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</si>
  <si>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</si>
  <si>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</si>
  <si>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</si>
  <si>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</si>
  <si>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</si>
  <si>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</si>
  <si>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</si>
  <si>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</si>
  <si>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</si>
  <si>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</si>
  <si>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</si>
  <si>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</si>
  <si>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</si>
  <si>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</si>
  <si>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</si>
  <si>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</si>
  <si>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</si>
  <si>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</si>
  <si>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</si>
  <si>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</si>
  <si>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</si>
  <si>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</si>
  <si>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</si>
  <si>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</si>
  <si>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</si>
  <si>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</si>
  <si>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</si>
  <si>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</si>
  <si>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</si>
  <si>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</si>
  <si>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</si>
  <si>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</si>
  <si>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</si>
  <si>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</si>
  <si>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</si>
  <si>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</si>
  <si>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</si>
  <si>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</si>
  <si>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</si>
  <si>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</si>
  <si>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</si>
  <si>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</si>
  <si>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</si>
  <si>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</si>
  <si>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</si>
  <si>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</si>
  <si>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</si>
  <si>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</si>
  <si>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</si>
  <si>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</si>
  <si>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</si>
  <si>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</si>
  <si>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</si>
  <si>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</si>
  <si>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</si>
  <si>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</si>
  <si>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</si>
  <si>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</si>
  <si>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</si>
  <si>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</si>
  <si>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</si>
  <si>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</si>
  <si>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</si>
  <si>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</si>
  <si>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</si>
  <si>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</si>
  <si>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</si>
  <si>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</si>
  <si>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</si>
  <si>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</si>
  <si>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</si>
  <si>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</si>
  <si>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</si>
  <si>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</si>
  <si>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</si>
  <si>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</si>
  <si>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</si>
  <si>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</si>
  <si>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</si>
  <si>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</si>
  <si>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</si>
  <si>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</si>
  <si>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</si>
  <si>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</si>
  <si>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</si>
  <si>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</si>
  <si>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</si>
  <si>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</si>
  <si>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</si>
  <si>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</si>
  <si>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</si>
  <si>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</si>
  <si>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</si>
  <si>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</si>
  <si>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</si>
  <si>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</si>
  <si>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</si>
  <si>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</si>
  <si>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</si>
  <si>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</si>
  <si>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</si>
  <si>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</si>
  <si>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</si>
  <si>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</si>
  <si>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</si>
  <si>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</si>
  <si>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</si>
  <si>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</si>
  <si>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</si>
  <si>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</si>
  <si>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</si>
  <si>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</si>
  <si>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</si>
  <si>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</si>
  <si>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</si>
  <si>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</si>
  <si>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</si>
  <si>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</si>
  <si>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</si>
  <si>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</si>
  <si>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</si>
  <si>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</si>
  <si>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</si>
  <si>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</si>
  <si>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</si>
  <si>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</si>
  <si>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</si>
  <si>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</si>
  <si>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</si>
  <si>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</si>
  <si>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</si>
  <si>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</si>
  <si>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</si>
  <si>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</si>
  <si>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</si>
  <si>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</si>
  <si>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</si>
  <si>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</si>
  <si>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</si>
  <si>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</si>
  <si>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</si>
  <si>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</si>
  <si>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</si>
  <si>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</si>
  <si>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</si>
  <si>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</si>
  <si>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</si>
  <si>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</si>
  <si>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</si>
  <si>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</si>
  <si>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</si>
  <si>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</si>
  <si>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</si>
  <si>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</si>
  <si>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</si>
  <si>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</si>
  <si>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</si>
  <si>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</si>
  <si>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</si>
  <si>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</si>
  <si>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</si>
  <si>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</si>
  <si>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</si>
  <si>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</si>
  <si>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</si>
  <si>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</si>
  <si>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</si>
  <si>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</si>
  <si>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</si>
  <si>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</si>
  <si>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</si>
  <si>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</si>
  <si>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</si>
  <si>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</si>
  <si>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</si>
  <si>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</si>
  <si>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</si>
  <si>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</si>
  <si>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</si>
  <si>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</si>
  <si>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</si>
  <si>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</si>
  <si>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</si>
  <si>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</si>
  <si>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</si>
  <si>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</si>
  <si>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</si>
  <si>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</si>
  <si>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</si>
  <si>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</si>
  <si>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</si>
  <si>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</si>
  <si>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</si>
  <si>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</si>
  <si>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</si>
  <si>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</si>
  <si>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</si>
  <si>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</si>
  <si>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</si>
  <si>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</si>
  <si>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</si>
  <si>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</si>
  <si>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</si>
  <si>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</si>
  <si>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</si>
  <si>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</si>
  <si>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</si>
  <si>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</si>
  <si>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</si>
  <si>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</si>
  <si>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</si>
  <si>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</si>
  <si>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</si>
  <si>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</si>
  <si>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</si>
  <si>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</si>
  <si>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</si>
  <si>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</si>
  <si>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</si>
  <si>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</si>
  <si>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</si>
  <si>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</si>
  <si>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</si>
  <si>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</si>
  <si>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</si>
  <si>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</si>
  <si>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</si>
  <si>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</si>
  <si>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</si>
  <si>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</si>
  <si>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</si>
  <si>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</si>
  <si>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</si>
  <si>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</si>
  <si>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</si>
  <si>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</si>
  <si>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</si>
  <si>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</si>
  <si>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</si>
  <si>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</si>
  <si>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</si>
  <si>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</si>
  <si>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</si>
  <si>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</si>
  <si>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</si>
  <si>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</si>
  <si>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</si>
  <si>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</si>
  <si>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</si>
  <si>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</si>
  <si>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</si>
  <si>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</si>
  <si>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</si>
  <si>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</si>
  <si>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</si>
  <si>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</si>
  <si>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</si>
  <si>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</si>
  <si>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</si>
  <si>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</si>
  <si>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</si>
  <si>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</si>
  <si>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</si>
  <si>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</si>
  <si>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</si>
  <si>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</si>
  <si>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</si>
  <si>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</si>
  <si>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</si>
  <si>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</si>
  <si>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</si>
  <si>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</si>
  <si>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</si>
  <si>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</si>
  <si>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</si>
  <si>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</si>
  <si>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</si>
  <si>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</si>
  <si>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</si>
  <si>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</si>
  <si>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</si>
  <si>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</si>
  <si>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</si>
  <si>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</si>
  <si>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</si>
  <si>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</si>
  <si>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</si>
  <si>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</si>
  <si>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</si>
  <si>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</si>
  <si>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</si>
  <si>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</si>
  <si>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</si>
  <si>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</si>
  <si>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</si>
  <si>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</si>
  <si>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</si>
  <si>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</si>
  <si>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</si>
  <si>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</si>
  <si>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</si>
  <si>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</si>
  <si>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</si>
  <si>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</si>
  <si>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</si>
  <si>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</si>
  <si>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</si>
  <si>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</si>
  <si>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</si>
  <si>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</si>
  <si>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</si>
  <si>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</si>
  <si>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</si>
  <si>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</si>
  <si>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</si>
  <si>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</si>
  <si>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</si>
  <si>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</si>
  <si>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</si>
  <si>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</si>
  <si>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</si>
  <si>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</si>
  <si>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</si>
  <si>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</si>
  <si>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</si>
  <si>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</si>
  <si>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</si>
  <si>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</si>
  <si>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</si>
  <si>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</si>
  <si>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</si>
  <si>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</si>
  <si>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</si>
  <si>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</si>
  <si>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</si>
  <si>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</si>
  <si>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</si>
  <si>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</si>
  <si>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</si>
  <si>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</si>
  <si>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</si>
  <si>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</si>
  <si>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</si>
  <si>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</si>
  <si>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</si>
  <si>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</si>
  <si>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</si>
  <si>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</si>
  <si>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</si>
  <si>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</si>
  <si>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</si>
  <si>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</si>
  <si>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</si>
  <si>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</si>
  <si>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</si>
  <si>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</si>
  <si>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</si>
  <si>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</si>
  <si>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</si>
  <si>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</si>
  <si>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</si>
  <si>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</si>
  <si>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</si>
  <si>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</si>
  <si>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</si>
  <si>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</si>
  <si>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</si>
  <si>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</si>
  <si>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</si>
  <si>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</si>
  <si>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</si>
  <si>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</si>
  <si>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</si>
  <si>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</si>
  <si>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</si>
  <si>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</si>
  <si>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</si>
  <si>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</si>
  <si>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</si>
  <si>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</si>
  <si>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</si>
  <si>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</si>
  <si>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</si>
  <si>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</si>
  <si>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</si>
  <si>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</si>
  <si>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</si>
  <si>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</si>
  <si>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</si>
  <si>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</si>
  <si>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</si>
  <si>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</si>
  <si>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</si>
  <si>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</si>
  <si>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</si>
  <si>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</si>
  <si>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</si>
  <si>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</si>
  <si>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</si>
  <si>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</si>
  <si>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</si>
  <si>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</si>
  <si>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</si>
  <si>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</si>
  <si>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</si>
  <si>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</si>
  <si>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</si>
  <si>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</si>
  <si>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</si>
  <si>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</si>
  <si>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</si>
  <si>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</si>
  <si>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</si>
  <si>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</si>
  <si>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</si>
  <si>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</si>
  <si>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</si>
  <si>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</si>
  <si>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</si>
  <si>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</si>
  <si>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</si>
  <si>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</si>
  <si>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</si>
  <si>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</si>
  <si>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</si>
  <si>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</si>
  <si>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</si>
  <si>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</si>
  <si>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</si>
  <si>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</si>
  <si>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</si>
  <si>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</si>
  <si>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</si>
  <si>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</si>
  <si>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</si>
  <si>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</si>
  <si>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</si>
  <si>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</si>
  <si>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</si>
  <si>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</si>
  <si>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</si>
  <si>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</si>
  <si>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</si>
  <si>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</si>
  <si>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</si>
  <si>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</si>
  <si>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</si>
  <si>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</si>
  <si>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</si>
  <si>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</si>
  <si>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</si>
  <si>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</si>
  <si>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</si>
  <si>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</si>
  <si>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</si>
  <si>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</si>
  <si>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</si>
  <si>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</si>
  <si>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</si>
  <si>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</si>
  <si>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</si>
  <si>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</si>
  <si>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</si>
  <si>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</si>
  <si>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</si>
  <si>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</si>
  <si>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</si>
  <si>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</si>
  <si>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</si>
  <si>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</si>
  <si>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</si>
  <si>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</si>
  <si>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</si>
  <si>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</si>
  <si>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</si>
  <si>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</si>
  <si>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</si>
  <si>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</si>
  <si>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</si>
  <si>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</si>
  <si>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</si>
  <si>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</si>
  <si>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</si>
  <si>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</si>
  <si>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</si>
  <si>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</si>
  <si>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</si>
  <si>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</si>
  <si>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</si>
  <si>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</si>
  <si>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</si>
  <si>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</si>
  <si>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</si>
  <si>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</si>
  <si>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</si>
  <si>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</si>
  <si>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</si>
  <si>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</si>
  <si>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</si>
  <si>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</si>
  <si>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</si>
  <si>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</si>
  <si>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</si>
  <si>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</si>
  <si>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</si>
  <si>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</si>
  <si>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</si>
  <si>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</si>
  <si>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</si>
  <si>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</si>
  <si>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</si>
  <si>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</si>
  <si>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</si>
  <si>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</si>
  <si>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</si>
  <si>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</si>
  <si>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</si>
  <si>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</si>
  <si>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</si>
  <si>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</si>
  <si>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</si>
  <si>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</si>
  <si>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</si>
  <si>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</si>
  <si>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</si>
  <si>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</si>
  <si>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</si>
  <si>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</si>
  <si>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</si>
  <si>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</si>
  <si>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</si>
  <si>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</si>
  <si>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</si>
  <si>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</si>
  <si>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</si>
  <si>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</si>
  <si>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</si>
  <si>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</si>
  <si>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</si>
  <si>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</si>
  <si>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</si>
  <si>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</si>
  <si>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</si>
  <si>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</si>
  <si>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</si>
  <si>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</si>
  <si>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</si>
  <si>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</si>
  <si>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</si>
  <si>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</si>
  <si>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</si>
  <si>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</si>
  <si>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</si>
  <si>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</si>
  <si>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</si>
  <si>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</si>
  <si>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</si>
  <si>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</si>
  <si>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</si>
  <si>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</si>
  <si>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</si>
  <si>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</si>
  <si>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</si>
  <si>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</si>
  <si>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</si>
  <si>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</si>
  <si>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</si>
  <si>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</si>
  <si>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</si>
  <si>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</si>
  <si>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</si>
  <si>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</si>
  <si>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</si>
  <si>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</si>
  <si>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</si>
  <si>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</si>
  <si>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</si>
  <si>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</si>
  <si>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</si>
  <si>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</si>
  <si>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</si>
  <si>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</si>
  <si>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</si>
  <si>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</si>
  <si>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</si>
  <si>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</si>
  <si>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</si>
  <si>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</si>
  <si>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</si>
  <si>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</si>
  <si>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</si>
  <si>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</si>
  <si>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</si>
  <si>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</si>
  <si>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</si>
  <si>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</si>
  <si>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</si>
  <si>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</si>
  <si>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</si>
  <si>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</si>
  <si>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</si>
  <si>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</si>
  <si>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</si>
  <si>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</si>
  <si>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</si>
  <si>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</si>
  <si>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</si>
  <si>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</si>
  <si>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</si>
  <si>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</si>
  <si>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</si>
  <si>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</si>
  <si>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</si>
  <si>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</si>
  <si>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</si>
  <si>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</si>
  <si>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</si>
  <si>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</si>
  <si>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</si>
  <si>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</si>
  <si>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</si>
  <si>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</si>
  <si>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</si>
  <si>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</si>
  <si>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</si>
  <si>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</si>
  <si>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</si>
  <si>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</si>
  <si>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</si>
  <si>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</si>
  <si>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</si>
  <si>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</si>
  <si>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</si>
  <si>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</si>
  <si>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</si>
  <si>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</si>
  <si>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</si>
  <si>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</si>
  <si>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</si>
  <si>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</si>
  <si>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</si>
  <si>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</si>
  <si>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</si>
  <si>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</si>
  <si>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</si>
  <si>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</si>
  <si>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</si>
  <si>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</si>
  <si>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</si>
  <si>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</si>
  <si>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</si>
  <si>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</si>
  <si>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</si>
  <si>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</si>
  <si>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</si>
  <si>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</si>
  <si>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</si>
  <si>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</si>
  <si>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</si>
  <si>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</si>
  <si>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</si>
  <si>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</si>
  <si>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</si>
  <si>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</si>
  <si>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</si>
  <si>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</si>
  <si>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</si>
  <si>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</si>
  <si>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</si>
  <si>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</si>
  <si>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</si>
  <si>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</si>
  <si>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</si>
  <si>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</si>
  <si>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</si>
  <si>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</si>
  <si>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</si>
  <si>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</si>
  <si>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</si>
  <si>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</si>
  <si>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</si>
  <si>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</si>
  <si>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</si>
  <si>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</si>
  <si>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</si>
  <si>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</si>
  <si>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</si>
  <si>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</si>
  <si>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</si>
  <si>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</si>
  <si>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</si>
  <si>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</si>
  <si>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</si>
  <si>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</si>
  <si>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</si>
  <si>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</si>
  <si>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</si>
  <si>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</si>
  <si>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</si>
  <si>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</si>
  <si>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</si>
  <si>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</si>
  <si>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</si>
  <si>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</si>
  <si>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</si>
  <si>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</si>
  <si>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</si>
  <si>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</si>
  <si>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</si>
  <si>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</si>
  <si>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</si>
  <si>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</si>
  <si>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</si>
  <si>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</si>
  <si>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</si>
  <si>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</si>
  <si>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</si>
  <si>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</si>
  <si>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</si>
  <si>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</si>
  <si>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</si>
  <si>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</si>
  <si>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</si>
  <si>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</si>
  <si>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</si>
  <si>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</si>
  <si>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</si>
  <si>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</si>
  <si>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</si>
  <si>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</si>
  <si>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</si>
  <si>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</si>
  <si>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</si>
  <si>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</si>
  <si>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</si>
  <si>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</si>
  <si>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</si>
  <si>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</si>
  <si>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</si>
  <si>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</si>
  <si>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</si>
  <si>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</si>
  <si>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</si>
  <si>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</si>
  <si>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</si>
  <si>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</si>
  <si>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</si>
  <si>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</si>
  <si>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</si>
  <si>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</si>
  <si>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</si>
  <si>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</si>
  <si>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</si>
  <si>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</si>
  <si>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</si>
  <si>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</si>
  <si>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</si>
  <si>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</si>
  <si>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</si>
  <si>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</si>
  <si>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</si>
  <si>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</si>
  <si>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</si>
  <si>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</si>
  <si>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</si>
  <si>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</si>
  <si>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</si>
  <si>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</si>
  <si>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</si>
  <si>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</si>
  <si>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</si>
  <si>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</si>
  <si>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</si>
  <si>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</si>
  <si>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</si>
  <si>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</si>
  <si>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</si>
  <si>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</si>
  <si>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</si>
  <si>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</si>
  <si>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</si>
  <si>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</si>
  <si>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</si>
  <si>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</si>
  <si>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</si>
  <si>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</si>
  <si>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</si>
  <si>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</si>
  <si>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</si>
  <si>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</si>
  <si>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</si>
  <si>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</si>
  <si>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</si>
  <si>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</si>
  <si>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</si>
  <si>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</si>
  <si>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</si>
  <si>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</si>
  <si>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</si>
  <si>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</si>
  <si>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</si>
  <si>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</si>
  <si>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</si>
  <si>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</si>
  <si>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</si>
  <si>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</si>
  <si>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</si>
  <si>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</si>
  <si>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</si>
  <si>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</si>
  <si>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</si>
  <si>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</si>
  <si>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</si>
  <si>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</si>
  <si>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</si>
  <si>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</si>
  <si>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</si>
  <si>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</si>
  <si>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</si>
  <si>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</si>
  <si>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</si>
  <si>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</si>
  <si>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</si>
  <si>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</si>
  <si>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</si>
  <si>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</si>
  <si>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</si>
  <si>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</si>
  <si>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</si>
  <si>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</si>
  <si>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</si>
  <si>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</si>
  <si>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</si>
  <si>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</si>
  <si>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</si>
  <si>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</si>
  <si>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</si>
  <si>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</si>
  <si>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</si>
  <si>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</si>
  <si>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</si>
  <si>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</si>
  <si>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</si>
  <si>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</si>
  <si>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</si>
  <si>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</si>
  <si>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</si>
  <si>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</si>
  <si>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</si>
  <si>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</si>
  <si>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</si>
  <si>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</si>
  <si>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</si>
  <si>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</si>
  <si>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</si>
  <si>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</si>
  <si>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</si>
  <si>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</si>
  <si>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</si>
  <si>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</si>
  <si>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</si>
  <si>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</si>
  <si>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</si>
  <si>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</si>
  <si>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</si>
  <si>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</si>
  <si>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</si>
  <si>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</si>
  <si>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</si>
  <si>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</si>
  <si>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</si>
  <si>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</si>
  <si>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</si>
  <si>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</si>
  <si>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</si>
  <si>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</si>
  <si>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</si>
  <si>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</si>
  <si>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</si>
  <si>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</si>
  <si>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</si>
  <si>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</si>
  <si>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</si>
  <si>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</si>
  <si>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</si>
  <si>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</si>
  <si>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</si>
  <si>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</si>
  <si>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</si>
  <si>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</si>
  <si>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</si>
  <si>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</si>
  <si>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</si>
  <si>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</si>
  <si>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</si>
  <si>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</si>
  <si>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</si>
  <si>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</si>
  <si>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</si>
  <si>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</si>
  <si>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</si>
  <si>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</si>
  <si>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</si>
  <si>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</si>
  <si>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</si>
  <si>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</si>
  <si>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</si>
  <si>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</si>
  <si>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</si>
  <si>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</si>
  <si>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</si>
  <si>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</si>
  <si>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</si>
  <si>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</si>
  <si>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</si>
  <si>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</si>
  <si>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</si>
  <si>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</si>
  <si>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</si>
  <si>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</si>
  <si>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</si>
  <si>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</si>
  <si>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</si>
  <si>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</si>
  <si>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</si>
  <si>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</si>
  <si>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</si>
  <si>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</si>
  <si>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</si>
  <si>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</si>
  <si>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</si>
  <si>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</si>
  <si>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</si>
  <si>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</si>
  <si>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</si>
  <si>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</si>
  <si>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</si>
  <si>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</si>
  <si>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</si>
  <si>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</si>
  <si>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</si>
  <si>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</si>
  <si>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</si>
  <si>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</si>
  <si>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</si>
  <si>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</si>
  <si>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</si>
  <si>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</si>
  <si>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</si>
  <si>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</si>
  <si>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</si>
  <si>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</si>
  <si>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</si>
  <si>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</si>
  <si>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</si>
  <si>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</si>
  <si>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</si>
  <si>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</si>
  <si>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</si>
  <si>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</si>
  <si>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</si>
  <si>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</si>
  <si>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</si>
  <si>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</si>
  <si>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</si>
  <si>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</si>
  <si>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</si>
  <si>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</si>
  <si>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</si>
  <si>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</si>
  <si>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</si>
  <si>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</si>
  <si>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</si>
  <si>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</si>
  <si>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</si>
  <si>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</si>
  <si>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</si>
  <si>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</si>
  <si>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</si>
  <si>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</si>
  <si>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</si>
  <si>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</si>
  <si>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</si>
  <si>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</si>
  <si>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</si>
  <si>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</si>
  <si>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</si>
  <si>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</si>
  <si>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</si>
  <si>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</si>
  <si>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</si>
  <si>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</si>
  <si>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</si>
  <si>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</si>
  <si>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</si>
  <si>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</si>
  <si>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</si>
  <si>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</si>
  <si>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</si>
  <si>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</si>
  <si>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</si>
  <si>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</si>
  <si>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</si>
  <si>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</si>
  <si>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</si>
  <si>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</si>
  <si>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</si>
  <si>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</si>
  <si>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</si>
  <si>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</si>
  <si>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</si>
  <si>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</si>
  <si>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</si>
  <si>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</si>
  <si>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</si>
  <si>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</si>
  <si>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</si>
  <si>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</si>
  <si>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</si>
  <si>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</si>
  <si>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</si>
  <si>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</si>
  <si>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</si>
  <si>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</si>
  <si>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</si>
  <si>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</si>
  <si>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</si>
  <si>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</si>
  <si>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</si>
  <si>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</si>
  <si>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</si>
  <si>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</si>
  <si>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</si>
  <si>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</si>
  <si>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</si>
  <si>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</si>
  <si>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</si>
  <si>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</si>
  <si>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</si>
  <si>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</si>
  <si>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</si>
  <si>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</si>
  <si>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</si>
  <si>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</si>
  <si>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</si>
  <si>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</si>
  <si>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</si>
  <si>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</si>
  <si>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</si>
  <si>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</si>
  <si>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</si>
  <si>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</si>
  <si>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</si>
  <si>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</si>
  <si>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</si>
  <si>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</si>
  <si>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</si>
  <si>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</si>
  <si>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</si>
  <si>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</si>
  <si>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</si>
  <si>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</si>
  <si>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</si>
  <si>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</si>
  <si>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</si>
  <si>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</si>
  <si>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</si>
  <si>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</si>
  <si>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</si>
  <si>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</si>
  <si>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</si>
  <si>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</si>
  <si>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</si>
  <si>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</si>
  <si>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</si>
  <si>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</si>
  <si>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</si>
  <si>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</si>
  <si>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</si>
  <si>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</si>
  <si>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</si>
  <si>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</si>
  <si>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</si>
  <si>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</si>
  <si>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</si>
  <si>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</si>
  <si>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</si>
  <si>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</si>
  <si>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</si>
  <si>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</si>
  <si>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</si>
  <si>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</si>
  <si>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</si>
  <si>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</si>
  <si>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</si>
  <si>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</si>
  <si>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</si>
  <si>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</si>
  <si>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</si>
  <si>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</si>
  <si>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</si>
  <si>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</si>
  <si>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</si>
  <si>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</si>
  <si>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</si>
  <si>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</si>
  <si>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</si>
  <si>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</si>
  <si>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</si>
  <si>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</si>
  <si>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</si>
  <si>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</si>
  <si>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</si>
  <si>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</si>
  <si>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</si>
  <si>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</si>
  <si>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</si>
  <si>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</si>
  <si>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</si>
  <si>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</si>
  <si>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</si>
  <si>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</si>
  <si>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</si>
  <si>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</si>
  <si>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</si>
  <si>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</si>
  <si>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</si>
  <si>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</si>
  <si>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</si>
  <si>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</si>
  <si>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</si>
  <si>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</si>
  <si>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</si>
  <si>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</si>
  <si>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</si>
  <si>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</si>
  <si>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</si>
  <si>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</si>
  <si>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</si>
  <si>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</si>
  <si>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</si>
  <si>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</si>
  <si>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</si>
  <si>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</si>
  <si>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</si>
  <si>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</si>
  <si>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</si>
  <si>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</si>
  <si>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</si>
  <si>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</si>
  <si>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</si>
  <si>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</si>
  <si>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</si>
  <si>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</si>
  <si>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</si>
  <si>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</si>
  <si>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</si>
  <si>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</si>
  <si>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</si>
  <si>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</si>
  <si>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</si>
  <si>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</si>
  <si>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</si>
  <si>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</si>
  <si>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</si>
  <si>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</si>
  <si>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</si>
  <si>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</si>
  <si>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</si>
  <si>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</si>
  <si>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</si>
  <si>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</si>
  <si>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</si>
  <si>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</si>
  <si>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</si>
  <si>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</si>
  <si>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</si>
  <si>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</si>
  <si>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</si>
  <si>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</si>
  <si>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</si>
  <si>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</si>
  <si>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</si>
  <si>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</si>
  <si>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</si>
  <si>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</si>
  <si>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</si>
  <si>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</si>
  <si>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</si>
  <si>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</si>
  <si>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</si>
  <si>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</si>
  <si>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</si>
  <si>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</si>
  <si>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</si>
  <si>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</si>
  <si>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</si>
  <si>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</si>
  <si>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</si>
  <si>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</si>
  <si>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</si>
  <si>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</si>
  <si>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</si>
  <si>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</si>
  <si>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</si>
  <si>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</si>
  <si>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</si>
  <si>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</si>
  <si>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</si>
  <si>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</si>
  <si>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</si>
  <si>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</si>
  <si>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</si>
  <si>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</si>
  <si>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</si>
  <si>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</si>
  <si>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</si>
  <si>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</si>
  <si>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</si>
  <si>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</si>
  <si>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</si>
  <si>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</si>
  <si>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</si>
  <si>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</si>
  <si>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</si>
  <si>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</si>
  <si>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</si>
  <si>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</si>
  <si>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</si>
  <si>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</si>
  <si>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</si>
  <si>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</si>
  <si>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</si>
  <si>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</si>
  <si>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</si>
  <si>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</si>
  <si>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</si>
  <si>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</si>
  <si>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</si>
  <si>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</si>
  <si>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</si>
  <si>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</si>
  <si>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</si>
  <si>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</si>
  <si>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</si>
  <si>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</si>
  <si>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</si>
  <si>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</si>
  <si>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</si>
  <si>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</si>
  <si>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</si>
  <si>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</si>
  <si>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</si>
  <si>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</si>
  <si>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</si>
  <si>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</si>
  <si>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</si>
  <si>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</si>
  <si>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</si>
  <si>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</si>
  <si>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</si>
  <si>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</si>
  <si>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</si>
  <si>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</si>
  <si>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</si>
  <si>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</si>
  <si>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</si>
  <si>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</si>
  <si>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</si>
  <si>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</si>
  <si>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</si>
  <si>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</si>
  <si>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</si>
  <si>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</si>
  <si>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</si>
  <si>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</si>
  <si>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</si>
  <si>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</si>
  <si>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</si>
  <si>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</si>
  <si>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</si>
  <si>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</si>
  <si>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</si>
  <si>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</si>
  <si>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</si>
  <si>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</si>
  <si>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</si>
  <si>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</si>
  <si>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</si>
  <si>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</si>
  <si>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</si>
  <si>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</si>
  <si>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</si>
  <si>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</si>
  <si>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</si>
  <si>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</si>
  <si>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</si>
  <si>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</si>
  <si>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</si>
  <si>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</si>
  <si>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</si>
  <si>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</si>
  <si>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</si>
  <si>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</si>
  <si>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</si>
  <si>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</si>
  <si>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</si>
  <si>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</si>
  <si>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</si>
  <si>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</si>
  <si>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</si>
  <si>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</si>
  <si>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</si>
  <si>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</si>
  <si>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</si>
  <si>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</si>
  <si>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</si>
  <si>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</si>
  <si>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</si>
  <si>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</si>
  <si>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</si>
  <si>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</si>
  <si>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</si>
  <si>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</si>
  <si>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</si>
  <si>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</si>
  <si>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</si>
  <si>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</si>
  <si>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</si>
  <si>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</si>
  <si>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</si>
  <si>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</si>
  <si>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</si>
  <si>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</si>
  <si>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</si>
  <si>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</si>
  <si>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</si>
  <si>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</si>
  <si>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</si>
  <si>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</si>
  <si>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</si>
  <si>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</si>
  <si>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</si>
  <si>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</si>
  <si>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</si>
  <si>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</si>
  <si>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</si>
  <si>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</si>
  <si>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</si>
  <si>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</si>
  <si>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</si>
  <si>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</si>
  <si>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</si>
  <si>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</si>
  <si>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</si>
  <si>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</si>
  <si>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</si>
  <si>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</si>
  <si>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</si>
  <si>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</si>
  <si>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</si>
  <si>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</si>
  <si>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</si>
  <si>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</si>
  <si>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</si>
  <si>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</si>
  <si>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</si>
  <si>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</si>
  <si>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</si>
  <si>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</si>
  <si>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</si>
  <si>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</si>
  <si>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</si>
  <si>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</si>
  <si>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</si>
  <si>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</si>
  <si>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</si>
  <si>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</si>
  <si>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</si>
  <si>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</si>
  <si>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</si>
  <si>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</si>
  <si>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</si>
  <si>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</si>
  <si>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</si>
  <si>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</si>
  <si>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</si>
  <si>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</si>
  <si>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</si>
  <si>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</si>
  <si>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</si>
  <si>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</si>
  <si>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</si>
  <si>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</si>
  <si>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</si>
  <si>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</si>
  <si>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</si>
  <si>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</si>
  <si>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</si>
  <si>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</si>
  <si>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</si>
  <si>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</si>
  <si>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</si>
  <si>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</si>
  <si>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</si>
  <si>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</si>
  <si>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</si>
  <si>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</si>
  <si>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</si>
  <si>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</si>
  <si>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</si>
  <si>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</si>
  <si>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</si>
  <si>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</si>
  <si>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</si>
  <si>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</si>
  <si>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</si>
  <si>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</si>
  <si>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</si>
  <si>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</si>
  <si>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</si>
  <si>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</si>
  <si>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</si>
  <si>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</si>
  <si>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</si>
  <si>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</si>
  <si>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</si>
  <si>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</si>
  <si>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</si>
  <si>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</si>
  <si>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</si>
  <si>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</si>
  <si>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</si>
  <si>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</si>
  <si>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</si>
  <si>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</si>
  <si>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</si>
  <si>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</si>
  <si>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</si>
  <si>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</si>
  <si>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</si>
  <si>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</si>
  <si>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</si>
  <si>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</si>
  <si>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</si>
  <si>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</si>
  <si>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</si>
  <si>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</si>
  <si>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</si>
  <si>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</si>
  <si>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</si>
  <si>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</si>
  <si>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</si>
  <si>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</si>
  <si>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</si>
  <si>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</si>
  <si>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</si>
  <si>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</si>
  <si>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</si>
  <si>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</si>
  <si>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</si>
  <si>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</si>
  <si>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</si>
  <si>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</si>
  <si>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</si>
  <si>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</si>
  <si>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</si>
  <si>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</si>
  <si>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</si>
  <si>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</si>
  <si>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</si>
  <si>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</si>
  <si>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</si>
  <si>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</si>
  <si>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</si>
  <si>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</si>
  <si>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</si>
  <si>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</si>
  <si>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</si>
  <si>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</si>
  <si>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</si>
  <si>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</si>
  <si>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</si>
  <si>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</si>
  <si>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</si>
  <si>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</si>
  <si>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</si>
  <si>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</si>
  <si>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</si>
  <si>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</si>
  <si>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</si>
  <si>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</si>
  <si>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</si>
  <si>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</si>
  <si>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</si>
  <si>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</si>
  <si>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</si>
  <si>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</si>
  <si>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</si>
  <si>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</si>
  <si>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</si>
  <si>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</si>
  <si>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</si>
  <si>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</si>
  <si>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</si>
  <si>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</si>
  <si>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</si>
  <si>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</si>
  <si>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</si>
  <si>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</si>
  <si>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</si>
  <si>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</si>
  <si>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</si>
  <si>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</si>
  <si>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</si>
  <si>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</si>
  <si>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</si>
  <si>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</si>
  <si>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</si>
  <si>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</si>
  <si>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</si>
  <si>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</si>
  <si>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</si>
  <si>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</si>
  <si>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</si>
  <si>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</si>
  <si>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</si>
  <si>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</si>
  <si>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</si>
  <si>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</si>
  <si>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</si>
  <si>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</si>
  <si>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</si>
  <si>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</si>
  <si>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</si>
  <si>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</si>
  <si>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</si>
  <si>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</si>
  <si>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</si>
  <si>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</si>
  <si>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</si>
  <si>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</si>
  <si>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</si>
  <si>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</si>
  <si>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</si>
  <si>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</si>
  <si>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</si>
  <si>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</si>
  <si>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</si>
  <si>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</si>
  <si>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</si>
  <si>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</si>
  <si>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</si>
  <si>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</si>
  <si>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</si>
  <si>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</si>
  <si>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</si>
  <si>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</si>
  <si>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</si>
  <si>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</si>
  <si>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</si>
  <si>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</si>
  <si>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</si>
  <si>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</si>
  <si>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</si>
  <si>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</si>
  <si>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</si>
  <si>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</si>
  <si>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</si>
  <si>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</si>
  <si>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</si>
  <si>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</si>
  <si>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</si>
  <si>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</si>
  <si>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</si>
  <si>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</si>
  <si>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</si>
  <si>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</si>
  <si>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</si>
  <si>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</si>
  <si>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</si>
  <si>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</si>
  <si>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</si>
  <si>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</si>
  <si>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</si>
  <si>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</si>
  <si>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</si>
  <si>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</si>
  <si>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</si>
  <si>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</si>
  <si>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</si>
  <si>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</si>
  <si>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</si>
  <si>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</si>
  <si>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</si>
  <si>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</si>
  <si>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</si>
  <si>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</si>
  <si>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</si>
  <si>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</si>
  <si>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</si>
  <si>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</si>
  <si>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</si>
  <si>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</si>
  <si>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</si>
  <si>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</si>
  <si>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</si>
  <si>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</si>
  <si>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</si>
  <si>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</si>
  <si>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</si>
  <si>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</si>
  <si>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</si>
  <si>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</si>
  <si>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</si>
  <si>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</si>
  <si>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</si>
  <si>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</si>
  <si>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</si>
  <si>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</si>
  <si>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</si>
  <si>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</si>
  <si>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</si>
  <si>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</si>
  <si>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</si>
  <si>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</si>
  <si>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</si>
  <si>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</si>
  <si>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</si>
  <si>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</si>
  <si>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</si>
  <si>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</si>
  <si>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</si>
  <si>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</si>
  <si>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</si>
  <si>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</si>
  <si>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</si>
  <si>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</si>
  <si>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</si>
  <si>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</si>
  <si>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</si>
  <si>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</si>
  <si>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</si>
  <si>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</si>
  <si>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</si>
  <si>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</si>
  <si>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</si>
  <si>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</si>
  <si>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</si>
  <si>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</si>
  <si>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</si>
  <si>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</si>
  <si>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</si>
  <si>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</si>
  <si>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</si>
  <si>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</si>
  <si>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</si>
  <si>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</si>
  <si>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</si>
  <si>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</si>
  <si>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</si>
  <si>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</si>
  <si>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</si>
  <si>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</si>
  <si>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</si>
  <si>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</si>
  <si>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</si>
  <si>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</si>
  <si>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</si>
  <si>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</si>
  <si>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</si>
  <si>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</si>
  <si>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</si>
  <si>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</si>
  <si>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</si>
  <si>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</si>
  <si>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</si>
  <si>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</si>
  <si>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</si>
  <si>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</si>
  <si>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</si>
  <si>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</si>
  <si>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</si>
  <si>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</si>
  <si>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</si>
  <si>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</si>
  <si>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</si>
  <si>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</si>
  <si>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</si>
  <si>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</si>
  <si>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</si>
  <si>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</si>
  <si>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</si>
  <si>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</si>
  <si>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</si>
  <si>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</si>
  <si>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</si>
  <si>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</si>
  <si>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</si>
  <si>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</si>
  <si>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</si>
  <si>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</si>
  <si>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</si>
  <si>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</si>
  <si>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</si>
  <si>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</si>
  <si>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</si>
  <si>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</si>
  <si>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</si>
  <si>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</si>
  <si>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</si>
  <si>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</si>
  <si>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</si>
  <si>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</si>
  <si>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</si>
  <si>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</si>
  <si>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</si>
  <si>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</si>
  <si>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</si>
  <si>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</si>
  <si>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</si>
  <si>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</si>
  <si>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</si>
  <si>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</si>
  <si>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</si>
  <si>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</si>
  <si>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</si>
  <si>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</si>
  <si>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</si>
  <si>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</si>
  <si>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</si>
  <si>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</si>
  <si>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</si>
  <si>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</si>
  <si>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</si>
  <si>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</si>
  <si>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</si>
  <si>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</si>
  <si>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</si>
  <si>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</si>
  <si>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</si>
  <si>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</si>
  <si>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</si>
  <si>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</si>
  <si>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</si>
  <si>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</si>
  <si>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</si>
  <si>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</si>
  <si>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</si>
  <si>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</si>
  <si>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</si>
  <si>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</si>
  <si>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</si>
  <si>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</si>
  <si>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</si>
  <si>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</si>
  <si>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</si>
  <si>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</si>
  <si>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</si>
  <si>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</si>
  <si>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</si>
  <si>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</si>
  <si>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</si>
  <si>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</si>
  <si>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</si>
  <si>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</si>
  <si>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</si>
  <si>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</si>
  <si>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</si>
  <si>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</si>
  <si>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</si>
  <si>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</si>
  <si>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</si>
  <si>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</si>
  <si>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</si>
  <si>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</si>
  <si>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</si>
  <si>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</si>
  <si>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</si>
  <si>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</si>
  <si>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</si>
  <si>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</si>
  <si>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</si>
  <si>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</si>
  <si>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</si>
  <si>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</si>
  <si>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</si>
  <si>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</si>
  <si>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</si>
  <si>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</si>
  <si>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</si>
  <si>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</si>
  <si>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</si>
  <si>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</si>
  <si>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</si>
  <si>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</si>
  <si>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</si>
  <si>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</si>
  <si>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</si>
  <si>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</si>
  <si>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</si>
  <si>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</si>
  <si>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</si>
  <si>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</si>
  <si>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</si>
  <si>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</si>
  <si>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</si>
  <si>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</si>
  <si>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</si>
  <si>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</si>
  <si>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</si>
  <si>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</si>
  <si>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</si>
  <si>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</si>
  <si>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</si>
  <si>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</si>
  <si>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</si>
  <si>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</si>
  <si>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</si>
  <si>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</si>
  <si>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</si>
  <si>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</si>
  <si>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</si>
  <si>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</si>
  <si>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</si>
  <si>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</si>
  <si>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</si>
  <si>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</si>
  <si>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</si>
  <si>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</si>
  <si>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</si>
  <si>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</si>
  <si>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</si>
  <si>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</si>
  <si>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</si>
  <si>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</si>
  <si>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</si>
  <si>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</si>
  <si>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</si>
  <si>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</si>
  <si>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</si>
  <si>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</si>
  <si>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</si>
  <si>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</si>
  <si>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</si>
  <si>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</si>
  <si>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</si>
  <si>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</si>
  <si>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</si>
  <si>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</si>
  <si>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</si>
  <si>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</si>
  <si>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</si>
  <si>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</si>
  <si>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</si>
  <si>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</si>
  <si>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</si>
  <si>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</si>
  <si>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</si>
  <si>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</si>
  <si>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</si>
  <si>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</si>
  <si>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</si>
  <si>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</si>
  <si>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</si>
  <si>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</si>
  <si>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</si>
  <si>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</si>
  <si>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</si>
  <si>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</si>
  <si>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</si>
  <si>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</si>
  <si>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</si>
  <si>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</si>
  <si>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</si>
  <si>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</si>
  <si>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</si>
  <si>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</si>
  <si>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</si>
  <si>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</si>
  <si>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</si>
  <si>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</si>
  <si>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</si>
  <si>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</si>
  <si>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</si>
  <si>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</si>
  <si>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</si>
  <si>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</si>
  <si>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</si>
  <si>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</si>
  <si>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</si>
  <si>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</si>
  <si>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</si>
  <si>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</si>
  <si>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</si>
  <si>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</si>
  <si>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</si>
  <si>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</si>
  <si>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</si>
  <si>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</si>
  <si>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</si>
  <si>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</si>
  <si>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</si>
  <si>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</si>
  <si>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</si>
  <si>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</si>
  <si>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</si>
  <si>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</si>
  <si>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</si>
  <si>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</si>
  <si>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</si>
  <si>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</si>
  <si>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</si>
  <si>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</si>
  <si>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</si>
  <si>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</si>
  <si>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</si>
  <si>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</si>
  <si>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</si>
  <si>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</si>
  <si>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</si>
  <si>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</si>
  <si>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</si>
  <si>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</si>
  <si>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</si>
  <si>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</si>
  <si>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</si>
  <si>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</si>
  <si>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</si>
  <si>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</si>
  <si>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</si>
  <si>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</si>
  <si>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</si>
  <si>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</si>
  <si>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</si>
  <si>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</si>
  <si>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</si>
  <si>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</si>
  <si>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</si>
  <si>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</si>
  <si>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</si>
  <si>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</si>
  <si>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</si>
  <si>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</si>
  <si>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</si>
  <si>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</si>
  <si>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</si>
  <si>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</si>
  <si>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</si>
  <si>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</si>
  <si>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</si>
  <si>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</si>
  <si>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</si>
  <si>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</si>
  <si>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</si>
  <si>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</si>
  <si>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</si>
  <si>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</si>
  <si>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</si>
  <si>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</si>
  <si>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</si>
  <si>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</si>
  <si>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</si>
  <si>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</si>
  <si>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</si>
  <si>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</si>
  <si>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</si>
  <si>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</si>
  <si>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</si>
  <si>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</si>
  <si>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</si>
  <si>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</si>
  <si>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</si>
  <si>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</si>
  <si>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</si>
  <si>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</si>
  <si>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</si>
  <si>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</si>
  <si>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</si>
  <si>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</si>
  <si>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</si>
  <si>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</si>
  <si>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</si>
  <si>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</si>
  <si>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</si>
  <si>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</si>
  <si>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</si>
  <si>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</si>
  <si>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</si>
  <si>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</si>
  <si>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</si>
  <si>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</si>
  <si>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</si>
  <si>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</si>
  <si>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</si>
  <si>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</si>
  <si>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</si>
  <si>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</si>
  <si>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</si>
  <si>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</si>
  <si>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</si>
  <si>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</si>
  <si>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</si>
  <si>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</si>
  <si>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</si>
  <si>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</si>
  <si>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</si>
  <si>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</si>
  <si>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</si>
  <si>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</si>
  <si>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</si>
  <si>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</si>
  <si>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</si>
  <si>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</si>
  <si>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</si>
  <si>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</si>
  <si>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</si>
  <si>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</si>
  <si>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</si>
  <si>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</si>
  <si>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</si>
  <si>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</si>
  <si>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</si>
  <si>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</si>
  <si>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</si>
  <si>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</si>
  <si>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</si>
  <si>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</si>
  <si>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</si>
  <si>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</si>
  <si>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</si>
  <si>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</si>
  <si>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</si>
  <si>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</si>
  <si>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</si>
  <si>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</si>
  <si>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</si>
  <si>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</si>
  <si>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</si>
  <si>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</si>
  <si>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</si>
  <si>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</si>
  <si>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</si>
  <si>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</si>
  <si>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</si>
  <si>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</si>
  <si>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</si>
  <si>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</si>
  <si>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</si>
  <si>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</si>
  <si>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</si>
  <si>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</si>
  <si>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</si>
  <si>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</si>
  <si>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</si>
  <si>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</si>
  <si>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</si>
  <si>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</si>
  <si>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</si>
  <si>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</si>
  <si>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</si>
  <si>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</si>
  <si>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</si>
  <si>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</si>
  <si>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</si>
  <si>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</si>
  <si>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</si>
  <si>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</si>
  <si>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</si>
  <si>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</si>
  <si>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</si>
  <si>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</si>
  <si>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</si>
  <si>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</si>
  <si>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</si>
  <si>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</si>
  <si>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</si>
  <si>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</si>
  <si>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</si>
  <si>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</si>
  <si>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</si>
  <si>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</si>
  <si>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</si>
  <si>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</si>
  <si>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</si>
  <si>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</si>
  <si>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</si>
  <si>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</si>
  <si>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</si>
  <si>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</si>
  <si>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</si>
  <si>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</si>
  <si>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</si>
  <si>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</si>
  <si>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</si>
  <si>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</si>
  <si>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</si>
  <si>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</si>
  <si>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</si>
  <si>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</si>
  <si>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</si>
  <si>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</si>
  <si>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</si>
  <si>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</si>
  <si>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</si>
  <si>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</si>
  <si>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</si>
  <si>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</si>
  <si>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</si>
  <si>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</si>
  <si>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</si>
  <si>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</si>
  <si>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</si>
  <si>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</si>
  <si>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</si>
  <si>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</si>
  <si>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</si>
  <si>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</si>
  <si>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</si>
  <si>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</si>
  <si>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</si>
  <si>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</si>
  <si>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</si>
  <si>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</si>
  <si>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</si>
  <si>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</si>
  <si>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</si>
  <si>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</si>
  <si>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</si>
  <si>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</si>
  <si>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</si>
  <si>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</si>
  <si>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</si>
  <si>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</si>
  <si>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</si>
  <si>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</si>
  <si>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</si>
  <si>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</si>
  <si>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</si>
  <si>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</si>
  <si>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</si>
  <si>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</si>
  <si>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</si>
  <si>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</si>
  <si>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</si>
  <si>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</si>
  <si>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</si>
  <si>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</si>
  <si>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</si>
  <si>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</si>
  <si>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</si>
  <si>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</si>
  <si>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</si>
  <si>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</si>
  <si>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</si>
  <si>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</si>
  <si>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</si>
  <si>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</si>
  <si>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</si>
  <si>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</si>
  <si>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</si>
  <si>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</si>
  <si>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</si>
  <si>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</si>
  <si>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</si>
  <si>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</si>
  <si>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</si>
  <si>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</si>
  <si>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</si>
  <si>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</si>
  <si>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</si>
  <si>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</si>
  <si>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</si>
  <si>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</si>
  <si>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</si>
  <si>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</si>
  <si>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</si>
  <si>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</si>
  <si>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</si>
  <si>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</si>
  <si>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</si>
  <si>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</si>
  <si>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</si>
  <si>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</si>
  <si>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</si>
  <si>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</si>
  <si>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</si>
  <si>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</si>
  <si>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</si>
  <si>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</si>
  <si>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</si>
  <si>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</si>
  <si>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</si>
  <si>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</si>
  <si>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</si>
  <si>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</si>
  <si>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</si>
  <si>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</si>
  <si>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</si>
  <si>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</si>
  <si>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</si>
  <si>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</si>
  <si>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</si>
  <si>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</si>
  <si>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</si>
  <si>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</si>
  <si>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</si>
  <si>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</si>
  <si>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</si>
  <si>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</si>
  <si>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</si>
  <si>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</si>
  <si>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</si>
  <si>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</si>
  <si>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</si>
  <si>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</si>
  <si>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</si>
  <si>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</si>
  <si>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</si>
  <si>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</si>
  <si>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</si>
  <si>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</si>
  <si>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</si>
  <si>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</si>
  <si>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</si>
  <si>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</si>
  <si>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</si>
  <si>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</si>
  <si>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</si>
  <si>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</si>
  <si>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</si>
  <si>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</si>
  <si>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</si>
  <si>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</si>
  <si>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</si>
  <si>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</si>
  <si>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</si>
  <si>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</si>
  <si>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</si>
  <si>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</si>
  <si>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</si>
  <si>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</si>
  <si>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</si>
  <si>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</si>
  <si>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</si>
  <si>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</si>
  <si>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</si>
  <si>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</si>
  <si>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</si>
  <si>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</si>
  <si>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</si>
  <si>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</si>
  <si>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</si>
  <si>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</si>
  <si>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</si>
  <si>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</si>
  <si>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</si>
  <si>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</si>
  <si>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</si>
  <si>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</si>
  <si>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</si>
  <si>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</si>
  <si>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</si>
  <si>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</si>
  <si>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</si>
  <si>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</si>
  <si>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</si>
  <si>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</si>
  <si>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</si>
  <si>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</si>
  <si>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</si>
  <si>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</si>
  <si>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</si>
  <si>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</si>
  <si>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</si>
  <si>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</si>
  <si>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</si>
  <si>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</si>
  <si>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</si>
  <si>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</si>
  <si>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</si>
  <si>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</si>
  <si>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</si>
  <si>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</si>
  <si>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</si>
  <si>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</si>
  <si>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</si>
  <si>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</si>
  <si>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</si>
  <si>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</si>
  <si>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</si>
  <si>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</si>
  <si>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</si>
  <si>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</si>
  <si>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</si>
  <si>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</si>
  <si>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</si>
  <si>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</si>
  <si>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</si>
  <si>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</si>
  <si>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</si>
  <si>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</si>
  <si>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</si>
  <si>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</si>
  <si>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</si>
  <si>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</si>
  <si>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</si>
  <si>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</si>
  <si>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</si>
  <si>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</si>
  <si>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</si>
  <si>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</si>
  <si>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</si>
  <si>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</si>
  <si>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</si>
  <si>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</si>
  <si>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</si>
  <si>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</si>
  <si>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</si>
  <si>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</si>
  <si>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</si>
  <si>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</si>
  <si>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</si>
  <si>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</si>
  <si>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</si>
  <si>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</si>
  <si>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</si>
  <si>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</si>
  <si>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</si>
  <si>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</si>
  <si>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</si>
  <si>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</si>
  <si>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</si>
  <si>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</si>
  <si>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</si>
  <si>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</si>
  <si>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</si>
  <si>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</si>
  <si>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</si>
  <si>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</si>
  <si>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</si>
  <si>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</si>
  <si>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</si>
  <si>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</si>
  <si>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</si>
  <si>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</si>
  <si>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</si>
  <si>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</si>
  <si>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</si>
  <si>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</si>
  <si>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</si>
  <si>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</si>
  <si>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</si>
  <si>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</si>
  <si>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</si>
  <si>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</si>
  <si>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</si>
  <si>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</si>
  <si>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</si>
  <si>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</si>
  <si>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</si>
  <si>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</si>
  <si>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</si>
  <si>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</si>
  <si>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</si>
  <si>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</si>
  <si>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</si>
  <si>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</si>
  <si>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</si>
  <si>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</si>
  <si>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</si>
  <si>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</si>
  <si>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</si>
  <si>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</si>
  <si>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</si>
  <si>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</si>
  <si>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</si>
  <si>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</si>
  <si>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</si>
  <si>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</si>
  <si>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</si>
  <si>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</si>
  <si>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</si>
  <si>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</si>
  <si>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</si>
  <si>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</si>
  <si>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</si>
  <si>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</si>
  <si>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</si>
  <si>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</si>
  <si>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</si>
  <si>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</si>
  <si>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</si>
  <si>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</si>
  <si>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</si>
  <si>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</si>
  <si>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</si>
  <si>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</si>
  <si>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</si>
  <si>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</si>
  <si>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</si>
  <si>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</si>
  <si>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</si>
  <si>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</si>
  <si>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</si>
  <si>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</si>
  <si>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</si>
  <si>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</si>
  <si>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</si>
  <si>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</si>
  <si>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</si>
  <si>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</si>
  <si>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</si>
  <si>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</si>
  <si>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</si>
  <si>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</si>
  <si>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</si>
  <si>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</si>
  <si>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</si>
  <si>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</si>
  <si>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</si>
  <si>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</si>
  <si>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</si>
  <si>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</si>
  <si>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</si>
  <si>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</si>
  <si>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</si>
  <si>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</si>
  <si>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</si>
  <si>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</si>
  <si>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</si>
  <si>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</si>
  <si>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</si>
  <si>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</si>
  <si>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</si>
  <si>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</si>
  <si>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</si>
  <si>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</si>
  <si>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</si>
  <si>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</si>
  <si>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</si>
  <si>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</si>
  <si>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</si>
  <si>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</si>
  <si>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</si>
  <si>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</si>
  <si>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</si>
  <si>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</si>
  <si>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</si>
  <si>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</si>
  <si>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</si>
  <si>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</si>
  <si>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</si>
  <si>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</si>
  <si>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</si>
  <si>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</si>
  <si>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</si>
  <si>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</si>
  <si>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</si>
  <si>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</si>
  <si>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</si>
  <si>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</si>
  <si>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</si>
  <si>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</si>
  <si>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</si>
  <si>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</si>
  <si>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</si>
  <si>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</si>
  <si>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</si>
  <si>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</si>
  <si>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</si>
  <si>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</si>
  <si>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</si>
  <si>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</si>
  <si>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</si>
  <si>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</si>
  <si>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</si>
  <si>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</si>
  <si>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</si>
  <si>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</si>
  <si>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</si>
  <si>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</si>
  <si>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</si>
  <si>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</si>
  <si>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</si>
  <si>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</si>
  <si>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</si>
  <si>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</si>
  <si>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</si>
  <si>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</si>
  <si>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</si>
  <si>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</si>
  <si>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</si>
  <si>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</si>
  <si>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</si>
  <si>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</si>
  <si>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</si>
  <si>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</si>
  <si>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</si>
  <si>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</si>
  <si>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</si>
  <si>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</si>
  <si>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</si>
  <si>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</si>
  <si>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</si>
  <si>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</si>
  <si>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</si>
  <si>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</si>
  <si>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</si>
  <si>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</si>
  <si>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</si>
  <si>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</si>
  <si>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</si>
  <si>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</si>
  <si>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</si>
  <si>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</si>
  <si>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</si>
  <si>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</si>
  <si>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</si>
  <si>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</si>
  <si>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</si>
  <si>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</si>
  <si>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</si>
  <si>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</si>
  <si>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</si>
  <si>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</si>
  <si>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</si>
  <si>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</si>
  <si>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</si>
  <si>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</si>
  <si>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</si>
  <si>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</si>
  <si>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</si>
  <si>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</si>
  <si>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</si>
  <si>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</si>
  <si>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</si>
  <si>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</si>
  <si>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</si>
  <si>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</si>
  <si>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</si>
  <si>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</si>
  <si>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</si>
  <si>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</si>
  <si>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</si>
  <si>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</si>
  <si>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</si>
  <si>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</si>
  <si>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</si>
  <si>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</si>
  <si>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</si>
  <si>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</si>
  <si>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</si>
  <si>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</si>
  <si>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</si>
  <si>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</si>
  <si>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</si>
  <si>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</si>
  <si>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</si>
  <si>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</si>
  <si>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</si>
  <si>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</si>
  <si>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</si>
  <si>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</si>
  <si>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</si>
  <si>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</si>
  <si>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</si>
  <si>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</si>
  <si>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</si>
  <si>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</si>
  <si>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</si>
  <si>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</si>
  <si>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</si>
  <si>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</si>
  <si>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</si>
  <si>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</si>
  <si>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</si>
  <si>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</si>
  <si>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</si>
  <si>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</si>
  <si>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</si>
  <si>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</si>
  <si>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</si>
  <si>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</si>
  <si>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</si>
  <si>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</si>
  <si>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</si>
  <si>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</si>
  <si>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</si>
  <si>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</si>
  <si>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</si>
  <si>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</si>
  <si>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</si>
  <si>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</si>
  <si>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</si>
  <si>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</si>
  <si>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</si>
  <si>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</si>
  <si>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</si>
  <si>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</si>
  <si>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</si>
  <si>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</si>
  <si>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</si>
  <si>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</si>
  <si>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</si>
  <si>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</si>
  <si>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</si>
  <si>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</si>
  <si>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</si>
  <si>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</si>
  <si>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</si>
  <si>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</si>
  <si>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</si>
  <si>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</si>
  <si>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</si>
  <si>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</si>
  <si>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</si>
  <si>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</si>
  <si>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</si>
  <si>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</si>
  <si>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</si>
  <si>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</si>
  <si>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</si>
  <si>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</si>
  <si>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</si>
  <si>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</si>
  <si>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</si>
  <si>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</si>
  <si>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</si>
  <si>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</si>
  <si>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</si>
  <si>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</si>
  <si>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</si>
  <si>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</si>
  <si>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</si>
  <si>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</si>
  <si>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</si>
  <si>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</si>
  <si>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</si>
  <si>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</si>
  <si>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</si>
  <si>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</si>
  <si>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</si>
  <si>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</si>
  <si>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</si>
  <si>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</si>
  <si>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</si>
  <si>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</si>
  <si>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</si>
  <si>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</si>
  <si>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</si>
  <si>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</si>
  <si>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</si>
  <si>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</si>
  <si>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</si>
  <si>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</si>
  <si>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</si>
  <si>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</si>
  <si>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</si>
  <si>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</si>
  <si>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</si>
  <si>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</si>
  <si>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</si>
  <si>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</si>
  <si>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</si>
  <si>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</si>
  <si>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</si>
  <si>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</si>
  <si>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</si>
  <si>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</si>
  <si>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</si>
  <si>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</si>
  <si>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</si>
  <si>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</si>
  <si>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</si>
  <si>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</si>
  <si>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</si>
  <si>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</si>
  <si>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</si>
  <si>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</si>
  <si>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</si>
  <si>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</si>
  <si>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</si>
  <si>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</si>
  <si>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</si>
  <si>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</si>
  <si>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</si>
  <si>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</si>
  <si>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</si>
  <si>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</si>
  <si>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</si>
  <si>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</si>
  <si>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</si>
  <si>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</si>
  <si>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</si>
  <si>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</si>
  <si>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</si>
  <si>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</si>
  <si>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</si>
  <si>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</si>
  <si>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</si>
  <si>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</si>
  <si>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</si>
  <si>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</si>
  <si>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</si>
  <si>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</si>
  <si>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</si>
  <si>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</si>
  <si>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</si>
  <si>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</si>
  <si>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</si>
  <si>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</si>
  <si>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</si>
  <si>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</si>
  <si>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</si>
  <si>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</si>
  <si>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</si>
  <si>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</si>
  <si>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</si>
  <si>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</si>
  <si>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</si>
  <si>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</si>
  <si>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</si>
  <si>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</si>
  <si>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</si>
  <si>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</si>
  <si>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</si>
  <si>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</si>
  <si>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</si>
  <si>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</si>
  <si>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</si>
  <si>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</si>
  <si>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</si>
  <si>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</si>
  <si>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</si>
  <si>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</si>
  <si>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</si>
  <si>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</si>
  <si>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</si>
  <si>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</si>
  <si>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</si>
  <si>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</si>
  <si>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</si>
  <si>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</si>
  <si>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</si>
  <si>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</si>
  <si>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</si>
  <si>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</si>
  <si>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</si>
  <si>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</si>
  <si>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</si>
  <si>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</si>
  <si>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</si>
  <si>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</si>
  <si>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</si>
  <si>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</si>
  <si>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</si>
  <si>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</si>
  <si>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</si>
  <si>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</si>
  <si>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</si>
  <si>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</si>
  <si>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</si>
  <si>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</si>
  <si>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</si>
  <si>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</si>
  <si>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</si>
  <si>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</si>
  <si>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</si>
  <si>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</si>
  <si>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</si>
  <si>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</si>
  <si>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</si>
  <si>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</si>
  <si>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</si>
  <si>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</si>
  <si>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</si>
  <si>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</si>
  <si>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</si>
  <si>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</si>
  <si>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</si>
  <si>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</si>
  <si>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</si>
  <si>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</si>
  <si>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</si>
  <si>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</si>
  <si>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</si>
  <si>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</si>
  <si>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</si>
  <si>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</si>
  <si>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</si>
  <si>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</si>
  <si>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</si>
  <si>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</si>
  <si>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</si>
  <si>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</si>
  <si>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</si>
  <si>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</si>
  <si>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</si>
  <si>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</si>
  <si>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</si>
  <si>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</si>
  <si>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</si>
  <si>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</si>
  <si>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</si>
  <si>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</si>
  <si>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</si>
  <si>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</si>
  <si>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</si>
  <si>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</si>
  <si>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</si>
  <si>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</si>
  <si>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</si>
  <si>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</si>
  <si>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</si>
  <si>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</si>
  <si>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</si>
  <si>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</si>
  <si>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</si>
  <si>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</si>
  <si>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</si>
  <si>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</si>
  <si>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</si>
  <si>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</si>
  <si>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</si>
  <si>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</si>
  <si>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</si>
  <si>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</si>
  <si>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</si>
  <si>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</si>
  <si>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</si>
  <si>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</si>
  <si>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</si>
  <si>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</si>
  <si>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</si>
  <si>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</si>
  <si>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</si>
  <si>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</si>
  <si>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</si>
  <si>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</si>
  <si>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</si>
  <si>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</si>
  <si>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</si>
  <si>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</si>
  <si>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</si>
  <si>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</si>
  <si>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</si>
  <si>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</si>
  <si>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</si>
  <si>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</si>
  <si>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</si>
  <si>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</si>
  <si>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</si>
  <si>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</si>
  <si>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</si>
  <si>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</si>
  <si>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</si>
  <si>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</si>
  <si>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</si>
  <si>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</si>
  <si>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</si>
  <si>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</si>
  <si>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</si>
  <si>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</si>
  <si>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</si>
  <si>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</si>
  <si>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</si>
  <si>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</si>
  <si>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</si>
  <si>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</si>
  <si>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</si>
  <si>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</si>
  <si>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</si>
  <si>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</si>
  <si>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</si>
  <si>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</si>
  <si>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</si>
  <si>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</si>
  <si>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</si>
  <si>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</si>
  <si>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</si>
  <si>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</si>
  <si>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</si>
  <si>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</si>
  <si>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</si>
  <si>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</si>
  <si>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</si>
  <si>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</si>
  <si>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</si>
  <si>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</si>
  <si>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</si>
  <si>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</si>
  <si>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</si>
  <si>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</si>
  <si>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</si>
  <si>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</si>
  <si>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</si>
  <si>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</si>
  <si>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</si>
  <si>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</si>
  <si>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</si>
  <si>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</si>
  <si>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</si>
  <si>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</si>
  <si>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</si>
  <si>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</si>
  <si>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</si>
  <si>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</si>
  <si>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</si>
  <si>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</si>
  <si>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</si>
  <si>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</si>
  <si>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</si>
  <si>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</si>
  <si>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</si>
  <si>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</si>
  <si>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</si>
  <si>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</si>
  <si>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</si>
  <si>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</si>
  <si>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</si>
  <si>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</si>
  <si>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</si>
  <si>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</si>
  <si>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</si>
  <si>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</si>
  <si>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</si>
  <si>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</si>
  <si>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</si>
  <si>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</si>
  <si>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</si>
  <si>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</si>
  <si>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</si>
  <si>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</si>
  <si>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</si>
  <si>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</si>
  <si>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</si>
  <si>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</si>
  <si>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</si>
  <si>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</si>
  <si>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</si>
  <si>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</si>
  <si>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</si>
  <si>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</si>
  <si>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</si>
  <si>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</si>
  <si>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</si>
  <si>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</si>
  <si>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</si>
  <si>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</si>
  <si>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</si>
  <si>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</si>
  <si>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</si>
  <si>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</si>
  <si>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</si>
  <si>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</si>
  <si>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</si>
  <si>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</si>
  <si>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</si>
  <si>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</si>
  <si>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</si>
  <si>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</si>
  <si>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</si>
  <si>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</si>
  <si>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</si>
  <si>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</si>
  <si>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</si>
  <si>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</si>
  <si>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</si>
  <si>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</si>
  <si>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</si>
  <si>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</si>
  <si>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</si>
  <si>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</si>
  <si>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</si>
  <si>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</si>
  <si>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</si>
  <si>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</si>
  <si>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</si>
  <si>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</si>
  <si>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</si>
  <si>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</si>
  <si>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</si>
  <si>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</si>
  <si>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</si>
  <si>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</si>
  <si>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</si>
  <si>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</si>
  <si>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</si>
  <si>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</si>
  <si>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</si>
  <si>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</si>
  <si>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</si>
  <si>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</si>
  <si>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</si>
  <si>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</si>
  <si>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</si>
  <si>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</si>
  <si>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</si>
  <si>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</si>
  <si>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</si>
  <si>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</si>
  <si>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</si>
  <si>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</si>
  <si>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</si>
  <si>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</si>
  <si>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</si>
  <si>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</si>
  <si>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</si>
  <si>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</si>
  <si>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</si>
  <si>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</si>
  <si>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</si>
  <si>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</si>
  <si>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</si>
  <si>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</si>
  <si>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</si>
  <si>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</si>
  <si>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</si>
  <si>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</si>
  <si>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</si>
  <si>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</si>
  <si>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</si>
  <si>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</si>
  <si>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</si>
  <si>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</si>
  <si>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</si>
  <si>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</si>
  <si>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</si>
  <si>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</si>
  <si>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</si>
  <si>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</si>
  <si>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</si>
  <si>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</si>
  <si>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</si>
  <si>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</si>
  <si>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</si>
  <si>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</si>
  <si>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</si>
  <si>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</si>
  <si>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</si>
  <si>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</si>
  <si>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</si>
  <si>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</si>
  <si>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</si>
  <si>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</si>
  <si>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</si>
  <si>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</si>
  <si>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</si>
  <si>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</si>
  <si>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</si>
  <si>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</si>
  <si>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</si>
  <si>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</si>
  <si>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</si>
  <si>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</si>
  <si>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</si>
  <si>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</si>
  <si>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</si>
  <si>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</si>
  <si>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</si>
  <si>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</si>
  <si>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</si>
  <si>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</si>
  <si>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</si>
  <si>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</si>
  <si>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</si>
  <si>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</si>
  <si>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</si>
  <si>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</si>
  <si>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</si>
  <si>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</si>
  <si>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</si>
  <si>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</si>
  <si>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</si>
  <si>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</si>
  <si>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</si>
  <si>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</si>
  <si>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</si>
  <si>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</si>
  <si>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</si>
  <si>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</si>
  <si>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</si>
  <si>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</si>
  <si>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</si>
  <si>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</si>
  <si>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</si>
  <si>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</si>
  <si>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</si>
  <si>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</si>
  <si>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</si>
  <si>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</si>
  <si>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</si>
  <si>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</si>
  <si>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</si>
  <si>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</si>
  <si>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</si>
  <si>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</si>
  <si>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</si>
  <si>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</si>
  <si>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</si>
  <si>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</si>
  <si>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</si>
  <si>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</si>
  <si>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</si>
  <si>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</si>
  <si>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</si>
  <si>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</si>
  <si>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</si>
  <si>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</si>
  <si>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</si>
  <si>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</si>
  <si>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</si>
  <si>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</si>
  <si>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</si>
  <si>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</si>
  <si>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</si>
  <si>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</si>
  <si>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</si>
  <si>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</si>
  <si>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</si>
  <si>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</si>
  <si>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</si>
  <si>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</si>
  <si>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</si>
  <si>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</si>
  <si>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</si>
  <si>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</si>
  <si>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</si>
  <si>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</si>
  <si>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</si>
  <si>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</si>
  <si>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</si>
  <si>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</si>
  <si>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</si>
  <si>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</si>
  <si>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</si>
  <si>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</si>
  <si>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</si>
  <si>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</si>
  <si>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</si>
  <si>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</si>
  <si>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</si>
  <si>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</si>
  <si>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</si>
  <si>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</si>
  <si>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</si>
  <si>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</si>
  <si>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</si>
  <si>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</si>
  <si>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</si>
  <si>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</si>
  <si>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</si>
  <si>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</si>
  <si>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</si>
  <si>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</si>
  <si>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</si>
  <si>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</si>
  <si>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</si>
  <si>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</si>
  <si>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</si>
  <si>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</si>
  <si>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</si>
  <si>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</si>
  <si>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</si>
  <si>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</si>
  <si>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</si>
  <si>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</si>
  <si>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</si>
  <si>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</si>
  <si>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</si>
  <si>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</si>
  <si>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</si>
  <si>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</si>
  <si>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</si>
  <si>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</si>
  <si>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</si>
  <si>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</si>
  <si>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</si>
  <si>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</si>
  <si>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</si>
  <si>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</si>
  <si>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</si>
  <si>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</si>
  <si>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</si>
  <si>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</si>
  <si>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</si>
  <si>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</si>
  <si>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</si>
  <si>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</si>
  <si>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</si>
  <si>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</si>
  <si>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</si>
  <si>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</si>
  <si>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</si>
  <si>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</si>
  <si>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</si>
  <si>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</si>
  <si>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</si>
  <si>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</si>
  <si>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</si>
  <si>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</si>
  <si>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</si>
  <si>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</si>
  <si>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</si>
  <si>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</si>
  <si>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</si>
  <si>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</si>
  <si>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</si>
  <si>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</si>
  <si>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</si>
  <si>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</si>
  <si>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</si>
  <si>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</si>
  <si>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</si>
  <si>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</si>
  <si>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</si>
  <si>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</si>
  <si>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</si>
  <si>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</si>
  <si>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</si>
  <si>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</si>
  <si>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</si>
  <si>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</si>
  <si>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</si>
  <si>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</si>
  <si>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</si>
  <si>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</si>
  <si>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</si>
  <si>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</si>
  <si>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</si>
  <si>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</si>
  <si>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</si>
  <si>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</si>
  <si>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</si>
  <si>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</si>
  <si>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</si>
  <si>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</si>
  <si>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</si>
  <si>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</si>
  <si>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</si>
  <si>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</si>
  <si>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</si>
  <si>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</si>
  <si>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</si>
  <si>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</si>
  <si>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</si>
  <si>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</si>
  <si>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</si>
  <si>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</si>
  <si>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</si>
  <si>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</si>
  <si>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</si>
  <si>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</si>
  <si>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</si>
  <si>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</si>
  <si>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</si>
  <si>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</si>
  <si>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</si>
  <si>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</si>
  <si>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</si>
  <si>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</si>
  <si>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</si>
  <si>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</si>
  <si>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</si>
  <si>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</si>
  <si>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</si>
  <si>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</si>
  <si>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</si>
  <si>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</si>
  <si>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</si>
  <si>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</si>
  <si>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</si>
  <si>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</si>
  <si>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</si>
  <si>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</si>
  <si>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</si>
  <si>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</si>
  <si>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</si>
  <si>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</si>
  <si>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</si>
  <si>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</si>
  <si>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</si>
  <si>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</si>
  <si>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</si>
  <si>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</si>
  <si>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</si>
  <si>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</si>
  <si>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</si>
  <si>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</si>
  <si>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</si>
  <si>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</si>
  <si>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</si>
  <si>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</si>
  <si>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</si>
  <si>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</si>
  <si>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</si>
  <si>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</si>
  <si>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</si>
  <si>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</si>
  <si>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</si>
  <si>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</si>
  <si>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</si>
  <si>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</si>
  <si>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</si>
  <si>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</si>
  <si>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</si>
  <si>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</si>
  <si>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</si>
  <si>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</si>
  <si>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</si>
  <si>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</si>
  <si>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</si>
  <si>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</si>
  <si>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</si>
  <si>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</si>
  <si>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</si>
  <si>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</si>
  <si>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</si>
  <si>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</si>
  <si>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</si>
  <si>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</si>
  <si>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</si>
  <si>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</si>
  <si>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</si>
  <si>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</si>
  <si>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</si>
  <si>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</si>
  <si>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</si>
  <si>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</si>
  <si>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</si>
  <si>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</si>
  <si>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</si>
  <si>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</si>
  <si>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</si>
  <si>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</si>
  <si>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</si>
  <si>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</si>
  <si>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</si>
  <si>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</si>
  <si>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</si>
  <si>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</si>
  <si>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</si>
  <si>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</si>
  <si>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</si>
  <si>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</si>
  <si>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</si>
  <si>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</si>
  <si>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</si>
  <si>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</si>
  <si>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</si>
  <si>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</si>
  <si>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</si>
  <si>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</si>
  <si>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</si>
  <si>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</si>
  <si>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</si>
  <si>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</si>
  <si>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</si>
  <si>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</si>
  <si>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</si>
  <si>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</si>
  <si>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</si>
  <si>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</si>
  <si>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</si>
  <si>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</si>
  <si>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</si>
  <si>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</si>
  <si>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</si>
  <si>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</si>
  <si>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</si>
  <si>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</si>
  <si>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</si>
  <si>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</si>
  <si>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</si>
  <si>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</si>
  <si>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</si>
  <si>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</si>
  <si>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</si>
  <si>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</si>
  <si>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</si>
  <si>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</si>
  <si>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</si>
  <si>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</si>
  <si>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</si>
  <si>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</si>
  <si>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</si>
  <si>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</si>
  <si>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</si>
  <si>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</si>
  <si>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</si>
  <si>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</si>
  <si>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</si>
  <si>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</si>
  <si>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</si>
  <si>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</si>
  <si>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</si>
  <si>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</si>
  <si>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</si>
  <si>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</si>
  <si>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</si>
  <si>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</si>
  <si>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</si>
  <si>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</si>
  <si>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</si>
  <si>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</si>
  <si>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</si>
  <si>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</si>
  <si>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</si>
  <si>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</si>
  <si>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</si>
  <si>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</si>
  <si>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</si>
  <si>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</si>
  <si>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</si>
  <si>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</si>
  <si>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</si>
  <si>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</si>
  <si>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</si>
  <si>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</si>
  <si>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</si>
  <si>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</si>
  <si>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</si>
  <si>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</si>
  <si>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</si>
  <si>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</si>
  <si>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</si>
  <si>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</si>
  <si>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</si>
  <si>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</si>
  <si>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</si>
  <si>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</si>
  <si>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</si>
  <si>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</si>
  <si>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</si>
  <si>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</si>
  <si>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</si>
  <si>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</si>
  <si>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</si>
  <si>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</si>
  <si>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</si>
  <si>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</si>
  <si>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</si>
  <si>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</si>
  <si>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</si>
  <si>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</si>
  <si>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</si>
  <si>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</si>
  <si>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</si>
  <si>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</si>
  <si>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</si>
  <si>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</si>
  <si>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</si>
  <si>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</si>
  <si>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</si>
  <si>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</si>
  <si>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</si>
  <si>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</si>
  <si>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</si>
  <si>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</si>
  <si>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</si>
  <si>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</si>
  <si>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</si>
  <si>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</si>
  <si>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</si>
  <si>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</si>
  <si>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</si>
  <si>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</si>
  <si>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</si>
  <si>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</si>
  <si>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</si>
  <si>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</si>
  <si>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</si>
  <si>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</si>
  <si>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</si>
  <si>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</si>
  <si>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</si>
  <si>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</si>
  <si>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</si>
  <si>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</si>
  <si>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</si>
  <si>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</si>
  <si>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</si>
  <si>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</si>
  <si>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</si>
  <si>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</si>
  <si>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</si>
  <si>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</si>
  <si>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</si>
  <si>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</si>
  <si>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</si>
  <si>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</si>
  <si>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</si>
  <si>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</si>
  <si>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</si>
  <si>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</si>
  <si>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</si>
  <si>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</si>
  <si>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</si>
  <si>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</si>
  <si>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</si>
  <si>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</si>
  <si>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</si>
  <si>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</si>
  <si>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</si>
  <si>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</si>
  <si>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</si>
  <si>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</si>
  <si>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</si>
  <si>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</si>
  <si>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</si>
  <si>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</si>
  <si>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</si>
  <si>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</si>
  <si>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</si>
  <si>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</si>
  <si>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</si>
  <si>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</si>
  <si>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</si>
  <si>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</si>
  <si>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</si>
  <si>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</si>
  <si>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</si>
  <si>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</si>
  <si>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</si>
  <si>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</si>
  <si>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</si>
  <si>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</si>
  <si>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</si>
  <si>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</si>
  <si>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</si>
  <si>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</si>
  <si>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</si>
  <si>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</si>
  <si>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</si>
  <si>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</si>
  <si>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</si>
  <si>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</si>
  <si>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</si>
  <si>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</si>
  <si>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</si>
  <si>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</si>
  <si>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</si>
  <si>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</si>
  <si>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</si>
  <si>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</si>
  <si>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</si>
  <si>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</si>
  <si>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</si>
  <si>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</si>
  <si>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</si>
  <si>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</si>
  <si>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</si>
  <si>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</si>
  <si>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</si>
  <si>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</si>
  <si>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</si>
  <si>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</si>
  <si>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</si>
  <si>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</si>
  <si>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</si>
  <si>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</si>
  <si>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</si>
  <si>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</si>
  <si>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</si>
  <si>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</si>
  <si>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</si>
  <si>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</si>
  <si>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</si>
  <si>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</si>
  <si>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</si>
  <si>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</si>
  <si>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</si>
  <si>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</si>
  <si>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</si>
  <si>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</si>
  <si>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</si>
  <si>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</si>
  <si>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</si>
  <si>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</si>
  <si>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</si>
  <si>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</si>
  <si>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</si>
  <si>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</si>
  <si>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</si>
  <si>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</si>
  <si>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</si>
  <si>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</si>
  <si>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</si>
  <si>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</si>
  <si>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</si>
  <si>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</si>
  <si>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</si>
  <si>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</si>
  <si>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</si>
  <si>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</si>
  <si>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</si>
  <si>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</si>
  <si>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</si>
  <si>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</si>
  <si>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</si>
  <si>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</si>
  <si>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</si>
  <si>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</si>
  <si>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</si>
  <si>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</si>
  <si>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</si>
  <si>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</si>
  <si>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</si>
  <si>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</si>
  <si>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</si>
  <si>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</si>
  <si>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</si>
  <si>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</si>
  <si>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</si>
  <si>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</si>
  <si>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</si>
  <si>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</si>
  <si>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</si>
  <si>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</si>
  <si>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</si>
  <si>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</si>
  <si>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</si>
  <si>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</si>
  <si>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</si>
  <si>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</si>
  <si>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</si>
  <si>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</si>
  <si>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</si>
  <si>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</si>
  <si>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</si>
  <si>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</si>
  <si>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</si>
  <si>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</si>
  <si>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</si>
  <si>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</si>
  <si>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</si>
  <si>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</si>
  <si>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</si>
  <si>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</si>
  <si>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</si>
  <si>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</si>
  <si>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</si>
  <si>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</si>
  <si>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</si>
  <si>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</si>
  <si>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</si>
  <si>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</si>
  <si>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</si>
  <si>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</si>
  <si>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</si>
  <si>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</si>
  <si>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</si>
  <si>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</si>
  <si>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</si>
  <si>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</si>
  <si>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</si>
  <si>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</si>
  <si>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</si>
  <si>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</si>
  <si>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</si>
  <si>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</si>
  <si>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</si>
  <si>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</si>
  <si>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</si>
  <si>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</si>
  <si>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</si>
  <si>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</si>
  <si>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</si>
  <si>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</si>
  <si>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</si>
  <si>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</si>
  <si>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</si>
  <si>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</si>
  <si>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</si>
  <si>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</si>
  <si>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</si>
  <si>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</si>
  <si>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</si>
  <si>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</si>
  <si>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</si>
  <si>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</si>
  <si>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</si>
  <si>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</si>
  <si>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</si>
  <si>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</si>
  <si>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</si>
  <si>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</si>
  <si>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</si>
  <si>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</si>
  <si>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</si>
  <si>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</si>
  <si>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</si>
  <si>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</si>
  <si>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</si>
  <si>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</si>
  <si>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</si>
  <si>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</si>
  <si>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</si>
  <si>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</si>
  <si>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</si>
  <si>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</si>
  <si>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</si>
  <si>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</si>
  <si>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</si>
  <si>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</si>
  <si>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</si>
  <si>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</si>
  <si>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</si>
  <si>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</si>
  <si>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</si>
  <si>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</si>
  <si>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</si>
  <si>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</si>
  <si>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</si>
  <si>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</si>
  <si>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</si>
  <si>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</si>
  <si>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</si>
  <si>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</si>
  <si>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</si>
  <si>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</si>
  <si>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</si>
  <si>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</si>
  <si>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</si>
  <si>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</si>
  <si>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</si>
  <si>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</si>
  <si>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</si>
  <si>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</si>
  <si>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</si>
  <si>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</si>
  <si>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</si>
  <si>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</si>
  <si>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</si>
  <si>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</si>
  <si>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</si>
  <si>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</si>
  <si>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</si>
  <si>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</si>
  <si>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</si>
  <si>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</si>
  <si>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</si>
  <si>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</si>
  <si>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</si>
  <si>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</si>
  <si>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</si>
  <si>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</si>
  <si>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</si>
  <si>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</si>
  <si>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</si>
  <si>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</si>
  <si>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</si>
  <si>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</si>
  <si>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</si>
  <si>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</si>
  <si>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</si>
  <si>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</si>
  <si>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</si>
  <si>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</si>
  <si>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</si>
  <si>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</si>
  <si>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</si>
  <si>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</si>
  <si>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</si>
  <si>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</si>
  <si>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</si>
  <si>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</si>
  <si>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</si>
  <si>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</si>
  <si>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</si>
  <si>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</si>
  <si>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</si>
  <si>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</si>
  <si>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</si>
  <si>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</si>
  <si>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</si>
  <si>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</si>
  <si>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</si>
  <si>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</si>
  <si>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</si>
  <si>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</si>
  <si>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</si>
  <si>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</si>
  <si>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</si>
  <si>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</si>
  <si>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</si>
  <si>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</si>
  <si>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</si>
  <si>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</si>
  <si>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</si>
  <si>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</si>
  <si>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</si>
  <si>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</si>
  <si>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</si>
  <si>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</si>
  <si>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</si>
  <si>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</si>
  <si>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</si>
  <si>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</si>
  <si>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</si>
  <si>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</si>
  <si>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</si>
  <si>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</si>
  <si>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</si>
  <si>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</si>
  <si>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</si>
  <si>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</si>
  <si>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</si>
  <si>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</si>
  <si>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</si>
  <si>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</si>
  <si>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</si>
  <si>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</si>
  <si>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</si>
  <si>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</si>
  <si>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</si>
  <si>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</si>
  <si>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</si>
  <si>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</si>
  <si>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</si>
  <si>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</si>
  <si>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</si>
  <si>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</si>
  <si>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</si>
  <si>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</si>
  <si>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</si>
  <si>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</si>
  <si>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</si>
  <si>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</si>
  <si>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</si>
  <si>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</si>
  <si>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</si>
  <si>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</si>
  <si>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</si>
  <si>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</si>
  <si>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</si>
  <si>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</si>
  <si>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</si>
  <si>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</si>
  <si>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</si>
  <si>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</si>
  <si>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</si>
  <si>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</si>
  <si>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</si>
  <si>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</si>
  <si>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</si>
  <si>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</si>
  <si>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</si>
  <si>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</si>
  <si>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</si>
  <si>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</si>
  <si>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</si>
  <si>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</si>
  <si>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</si>
  <si>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</si>
  <si>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</si>
  <si>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</si>
  <si>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</si>
  <si>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</si>
  <si>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</si>
  <si>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</si>
  <si>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</si>
  <si>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</si>
  <si>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</si>
  <si>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</si>
  <si>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</si>
  <si>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</si>
  <si>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</si>
  <si>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</si>
  <si>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</si>
  <si>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</si>
  <si>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</si>
  <si>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</si>
  <si>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</si>
  <si>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</si>
  <si>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</si>
  <si>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</si>
  <si>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</si>
  <si>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</si>
  <si>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</si>
  <si>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</si>
  <si>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</si>
  <si>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</si>
  <si>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</si>
  <si>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</si>
  <si>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</si>
  <si>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</si>
  <si>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</si>
  <si>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</si>
  <si>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</si>
  <si>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</si>
  <si>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</si>
  <si>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</si>
  <si>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</si>
  <si>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</si>
  <si>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</si>
  <si>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</si>
  <si>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</si>
  <si>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</si>
  <si>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</si>
  <si>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</si>
  <si>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</si>
  <si>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</si>
  <si>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</si>
  <si>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</si>
  <si>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</si>
  <si>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</si>
  <si>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</si>
  <si>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</si>
  <si>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</si>
  <si>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</si>
  <si>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</si>
  <si>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</si>
  <si>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</si>
  <si>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</si>
  <si>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</si>
  <si>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</si>
  <si>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</si>
  <si>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</si>
  <si>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</si>
  <si>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</si>
  <si>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</si>
  <si>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</si>
  <si>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</si>
  <si>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</si>
  <si>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</si>
  <si>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</si>
  <si>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</si>
  <si>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</si>
  <si>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</si>
  <si>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</si>
  <si>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</si>
  <si>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</si>
  <si>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</si>
  <si>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</si>
  <si>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</si>
  <si>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</si>
  <si>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</si>
  <si>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</si>
  <si>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</si>
  <si>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</si>
  <si>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</si>
  <si>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</si>
  <si>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</si>
  <si>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</si>
  <si>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</si>
  <si>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</si>
  <si>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</si>
  <si>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</si>
  <si>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</si>
  <si>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</si>
  <si>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</si>
  <si>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</si>
  <si>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</si>
  <si>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</si>
  <si>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</si>
  <si>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</si>
  <si>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</si>
  <si>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</si>
  <si>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</si>
  <si>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</si>
  <si>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</si>
  <si>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</si>
  <si>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</si>
  <si>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</si>
  <si>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</si>
  <si>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</si>
  <si>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</si>
  <si>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</si>
  <si>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</si>
  <si>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</si>
  <si>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</si>
  <si>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</si>
  <si>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</si>
  <si>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</si>
  <si>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</si>
  <si>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</si>
  <si>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</si>
  <si>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</si>
  <si>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</si>
  <si>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</si>
  <si>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</si>
  <si>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</si>
  <si>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</si>
  <si>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</si>
  <si>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</si>
  <si>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</si>
  <si>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</si>
  <si>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</si>
  <si>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</si>
  <si>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</si>
  <si>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</si>
  <si>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</si>
  <si>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</si>
  <si>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</si>
  <si>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</si>
  <si>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</si>
  <si>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</si>
  <si>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</si>
  <si>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</si>
  <si>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</si>
  <si>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</si>
  <si>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</si>
  <si>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</si>
  <si>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</si>
  <si>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</si>
  <si>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</si>
  <si>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</si>
  <si>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</si>
  <si>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</si>
  <si>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</si>
  <si>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</si>
  <si>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</si>
  <si>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</si>
  <si>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</si>
  <si>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</si>
  <si>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</si>
  <si>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</si>
  <si>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</si>
  <si>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</si>
  <si>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</si>
  <si>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</si>
  <si>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</si>
  <si>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</si>
  <si>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</si>
  <si>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</si>
  <si>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</si>
  <si>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</si>
  <si>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</si>
  <si>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</si>
  <si>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</si>
  <si>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</si>
  <si>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</si>
  <si>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</si>
  <si>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</si>
  <si>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</si>
  <si>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</si>
  <si>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</si>
  <si>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</si>
  <si>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</si>
  <si>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</si>
  <si>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</si>
  <si>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</si>
  <si>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</si>
  <si>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</si>
  <si>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</si>
  <si>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</si>
  <si>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</si>
  <si>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</si>
  <si>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</si>
  <si>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</si>
  <si>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</si>
  <si>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</si>
  <si>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</si>
  <si>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</si>
  <si>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</si>
  <si>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</si>
  <si>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</si>
  <si>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</si>
  <si>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</si>
  <si>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</si>
  <si>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</si>
  <si>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</si>
  <si>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</si>
  <si>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</si>
  <si>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</si>
  <si>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</si>
  <si>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</si>
  <si>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</si>
  <si>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</si>
  <si>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</si>
  <si>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</si>
  <si>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</si>
  <si>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</si>
  <si>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</si>
  <si>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</si>
  <si>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</si>
  <si>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</si>
  <si>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</si>
  <si>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</si>
  <si>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</si>
  <si>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</si>
  <si>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</si>
  <si>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</si>
  <si>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</si>
  <si>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</si>
  <si>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</si>
  <si>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</si>
  <si>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</si>
  <si>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</si>
  <si>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</si>
  <si>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</si>
  <si>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</si>
  <si>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</si>
  <si>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</si>
  <si>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</si>
  <si>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</si>
  <si>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</si>
  <si>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</si>
  <si>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</si>
  <si>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</si>
  <si>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</si>
  <si>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</si>
  <si>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</si>
  <si>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</si>
  <si>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</si>
  <si>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</si>
  <si>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</si>
  <si>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</si>
  <si>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</si>
  <si>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</si>
  <si>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</si>
  <si>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</si>
  <si>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</si>
  <si>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</si>
  <si>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</si>
  <si>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</si>
  <si>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</si>
  <si>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</si>
  <si>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</si>
  <si>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</si>
  <si>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</si>
  <si>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</si>
  <si>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</si>
  <si>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</si>
  <si>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</si>
  <si>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</si>
  <si>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</si>
  <si>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</si>
  <si>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</si>
  <si>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</si>
  <si>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</si>
  <si>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</si>
  <si>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</si>
  <si>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</si>
  <si>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</si>
  <si>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</si>
  <si>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</si>
  <si>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</si>
  <si>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</si>
  <si>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</si>
  <si>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</si>
  <si>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</si>
  <si>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</si>
  <si>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</si>
  <si>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</si>
  <si>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</si>
  <si>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</si>
  <si>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</si>
  <si>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</si>
  <si>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</si>
  <si>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</si>
  <si>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</si>
  <si>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</si>
  <si>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</si>
  <si>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</si>
  <si>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</si>
  <si>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</si>
  <si>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</si>
  <si>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</si>
  <si>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</si>
  <si>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</si>
  <si>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</si>
  <si>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</si>
  <si>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</si>
  <si>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</si>
  <si>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</si>
  <si>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</si>
  <si>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</si>
  <si>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</si>
  <si>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</si>
  <si>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</si>
  <si>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</si>
  <si>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</si>
  <si>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</si>
  <si>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</si>
  <si>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</si>
  <si>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</si>
  <si>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</si>
  <si>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</si>
  <si>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</si>
  <si>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</si>
  <si>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</si>
  <si>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</si>
  <si>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</si>
  <si>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</si>
  <si>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</si>
  <si>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</si>
  <si>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</si>
  <si>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</si>
  <si>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</si>
  <si>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</si>
  <si>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</si>
  <si>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</si>
  <si>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</si>
  <si>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</si>
  <si>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</si>
  <si>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</si>
  <si>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</si>
  <si>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</si>
  <si>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</si>
  <si>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</si>
  <si>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</si>
  <si>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</si>
  <si>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</si>
  <si>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</si>
  <si>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</si>
  <si>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</si>
  <si>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</si>
  <si>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</si>
  <si>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</si>
  <si>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</si>
  <si>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</si>
  <si>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</si>
  <si>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</si>
  <si>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</si>
  <si>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</si>
  <si>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</si>
  <si>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</si>
  <si>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</si>
  <si>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</si>
  <si>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</si>
  <si>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</si>
  <si>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</si>
  <si>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</si>
  <si>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</si>
  <si>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</si>
  <si>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</si>
  <si>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</si>
  <si>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</si>
  <si>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</si>
  <si>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</si>
  <si>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</si>
  <si>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</si>
  <si>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</si>
  <si>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</si>
  <si>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</si>
  <si>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</si>
  <si>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</si>
  <si>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</si>
  <si>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</si>
  <si>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</si>
  <si>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</si>
  <si>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</si>
  <si>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</si>
  <si>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</si>
  <si>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</si>
  <si>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</si>
  <si>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</si>
  <si>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</si>
  <si>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</si>
  <si>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</si>
  <si>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</si>
  <si>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</si>
  <si>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</si>
  <si>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</si>
  <si>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</si>
  <si>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</si>
  <si>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</si>
  <si>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</si>
  <si>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</si>
  <si>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</si>
  <si>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</si>
  <si>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</si>
  <si>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</si>
  <si>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</si>
  <si>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</si>
  <si>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</si>
  <si>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</si>
  <si>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</si>
  <si>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</si>
  <si>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</si>
  <si>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</si>
  <si>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</si>
  <si>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</si>
  <si>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</si>
  <si>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</si>
  <si>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</si>
  <si>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</si>
  <si>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</si>
  <si>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</si>
  <si>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</si>
  <si>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</si>
  <si>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</si>
  <si>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</si>
  <si>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</si>
  <si>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</si>
  <si>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</si>
  <si>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</si>
  <si>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</si>
  <si>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</si>
  <si>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</si>
  <si>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</si>
  <si>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</si>
  <si>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</si>
  <si>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</si>
  <si>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</si>
  <si>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</si>
  <si>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</si>
  <si>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</si>
  <si>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</si>
  <si>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</si>
  <si>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</si>
  <si>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</si>
  <si>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</si>
  <si>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</si>
  <si>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</si>
  <si>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</si>
  <si>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</si>
  <si>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</si>
  <si>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</si>
  <si>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</si>
  <si>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</si>
  <si>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</si>
  <si>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</si>
  <si>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</si>
  <si>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</si>
  <si>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</si>
  <si>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</si>
  <si>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</si>
  <si>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</si>
  <si>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</si>
  <si>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</si>
  <si>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</si>
  <si>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</si>
  <si>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</si>
  <si>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</si>
  <si>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</si>
  <si>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</si>
  <si>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</si>
  <si>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</si>
  <si>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</si>
  <si>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</si>
  <si>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</si>
  <si>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</si>
  <si>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</si>
  <si>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</si>
  <si>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</si>
  <si>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</si>
  <si>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</si>
  <si>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</si>
  <si>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</si>
  <si>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</si>
  <si>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</si>
  <si>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</si>
  <si>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</si>
  <si>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</si>
  <si>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</si>
  <si>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</si>
  <si>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</si>
  <si>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</si>
  <si>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</si>
  <si>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</si>
  <si>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</si>
  <si>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</si>
  <si>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</si>
  <si>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</si>
  <si>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</si>
  <si>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</si>
  <si>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</si>
  <si>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</si>
  <si>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</si>
  <si>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</si>
  <si>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</si>
  <si>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</si>
  <si>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</si>
  <si>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</si>
  <si>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</si>
  <si>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</si>
  <si>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</si>
  <si>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</si>
  <si>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</si>
  <si>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</si>
  <si>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</si>
  <si>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</si>
  <si>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</si>
  <si>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</si>
  <si>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</si>
  <si>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</si>
  <si>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</si>
  <si>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</si>
  <si>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</si>
  <si>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</si>
  <si>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</si>
  <si>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</si>
  <si>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</si>
  <si>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</si>
  <si>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</si>
  <si>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</si>
  <si>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</si>
  <si>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</si>
  <si>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</si>
  <si>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</si>
  <si>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</si>
  <si>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</si>
  <si>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</si>
  <si>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</si>
  <si>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</si>
  <si>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</si>
  <si>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</si>
  <si>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</si>
  <si>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</si>
  <si>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</si>
  <si>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</si>
  <si>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</si>
  <si>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</si>
  <si>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</si>
  <si>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</si>
  <si>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</si>
  <si>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</si>
  <si>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</si>
  <si>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</si>
  <si>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</si>
  <si>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</si>
  <si>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</si>
  <si>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</si>
  <si>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</si>
  <si>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</si>
  <si>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</si>
  <si>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</si>
  <si>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</si>
  <si>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</si>
  <si>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</si>
  <si>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</si>
  <si>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</si>
  <si>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</si>
  <si>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</si>
  <si>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</si>
  <si>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</si>
  <si>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</si>
  <si>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</si>
  <si>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</si>
  <si>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</si>
  <si>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</si>
  <si>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</si>
  <si>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</si>
  <si>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</si>
  <si>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</si>
  <si>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</si>
  <si>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</si>
  <si>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</si>
  <si>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</si>
  <si>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</si>
  <si>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</si>
  <si>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</si>
  <si>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</si>
  <si>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</si>
  <si>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</si>
  <si>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</si>
  <si>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</si>
  <si>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</si>
  <si>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</si>
  <si>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</si>
  <si>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</si>
  <si>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</si>
  <si>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</si>
  <si>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</si>
  <si>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</si>
  <si>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</si>
  <si>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</si>
  <si>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</si>
  <si>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</si>
  <si>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</si>
  <si>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</si>
  <si>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</si>
  <si>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</si>
  <si>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</si>
  <si>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</si>
  <si>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</si>
  <si>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</si>
  <si>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</si>
  <si>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</si>
  <si>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</si>
  <si>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</si>
  <si>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</si>
  <si>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</si>
  <si>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</si>
  <si>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</si>
  <si>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</si>
  <si>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</si>
  <si>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</si>
  <si>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</si>
  <si>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</si>
  <si>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</si>
  <si>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</si>
  <si>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</si>
  <si>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</si>
  <si>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</si>
  <si>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</si>
  <si>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</si>
  <si>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</si>
  <si>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</si>
  <si>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</si>
  <si>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</si>
  <si>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</si>
  <si>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</si>
  <si>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</si>
  <si>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</si>
  <si>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</si>
  <si>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</si>
  <si>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</si>
  <si>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</si>
  <si>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</si>
  <si>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</si>
  <si>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</si>
  <si>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</si>
  <si>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</si>
  <si>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</si>
  <si>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</si>
  <si>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</si>
  <si>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</si>
  <si>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</si>
  <si>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</si>
  <si>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</si>
  <si>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</si>
  <si>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</si>
  <si>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</si>
  <si>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</si>
  <si>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</si>
  <si>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</si>
  <si>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</si>
  <si>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</si>
  <si>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</si>
  <si>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</si>
  <si>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</si>
  <si>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</si>
  <si>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</si>
  <si>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</si>
  <si>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</si>
  <si>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</si>
  <si>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</si>
  <si>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</si>
  <si>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</si>
  <si>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</si>
  <si>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</si>
  <si>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</si>
  <si>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</si>
  <si>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</si>
  <si>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</si>
  <si>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</si>
  <si>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</si>
  <si>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</si>
  <si>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</si>
  <si>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</si>
  <si>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</si>
  <si>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</si>
  <si>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</si>
  <si>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</si>
  <si>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</si>
  <si>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</si>
  <si>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</si>
  <si>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</si>
  <si>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</si>
  <si>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</si>
  <si>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</si>
  <si>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</si>
  <si>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</si>
  <si>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</si>
  <si>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</si>
  <si>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</si>
  <si>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</si>
  <si>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</si>
  <si>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</si>
  <si>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</si>
  <si>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</si>
  <si>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</si>
  <si>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</si>
  <si>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</si>
  <si>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</si>
  <si>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</si>
  <si>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</si>
  <si>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</si>
  <si>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</si>
  <si>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</si>
  <si>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</si>
  <si>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</si>
  <si>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</si>
  <si>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</si>
  <si>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</si>
  <si>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</si>
  <si>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</si>
  <si>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</si>
  <si>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</si>
  <si>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</si>
  <si>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</si>
  <si>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</si>
  <si>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</si>
  <si>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</si>
  <si>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</si>
  <si>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</si>
  <si>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</si>
  <si>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</si>
  <si>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</si>
  <si>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</si>
  <si>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</si>
  <si>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</si>
  <si>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</si>
  <si>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</si>
  <si>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</si>
  <si>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</si>
  <si>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</si>
  <si>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</si>
  <si>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</si>
  <si>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</si>
  <si>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</si>
  <si>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</si>
  <si>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</si>
  <si>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</si>
  <si>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</si>
  <si>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</si>
  <si>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</si>
  <si>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</si>
  <si>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</si>
  <si>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</si>
  <si>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</si>
  <si>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</si>
  <si>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</si>
  <si>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</si>
  <si>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</si>
  <si>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</si>
  <si>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</si>
  <si>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</si>
  <si>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</si>
  <si>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</si>
  <si>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</si>
  <si>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</si>
  <si>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</si>
  <si>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</si>
  <si>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</si>
  <si>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</si>
  <si>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</si>
  <si>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</si>
  <si>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</si>
  <si>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</si>
  <si>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</si>
  <si>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</si>
  <si>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</si>
  <si>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</si>
  <si>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</si>
  <si>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</si>
  <si>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</si>
  <si>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</si>
  <si>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</si>
  <si>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</si>
  <si>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</si>
  <si>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</si>
  <si>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</si>
  <si>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</si>
  <si>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</si>
  <si>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</si>
  <si>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</si>
  <si>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</si>
  <si>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</si>
  <si>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</si>
  <si>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</si>
  <si>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</si>
  <si>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</si>
  <si>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</si>
  <si>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</si>
  <si>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</si>
  <si>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</si>
  <si>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</si>
  <si>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</si>
  <si>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</si>
  <si>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</si>
  <si>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</si>
  <si>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</si>
  <si>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</si>
  <si>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</si>
  <si>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</si>
  <si>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</si>
  <si>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</si>
  <si>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</si>
  <si>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</si>
  <si>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</si>
  <si>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</si>
  <si>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</si>
  <si>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</si>
  <si>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</si>
  <si>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</si>
  <si>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</si>
  <si>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</si>
  <si>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</si>
  <si>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</si>
  <si>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</si>
  <si>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</si>
  <si>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</si>
  <si>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</si>
  <si>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</si>
  <si>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</si>
  <si>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</si>
  <si>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</si>
  <si>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</si>
  <si>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</si>
  <si>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</si>
  <si>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</si>
  <si>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</si>
  <si>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</si>
  <si>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</si>
  <si>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</si>
  <si>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</si>
  <si>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</si>
  <si>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</si>
  <si>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</si>
  <si>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</si>
  <si>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</si>
  <si>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</si>
  <si>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</si>
  <si>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</si>
  <si>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</si>
  <si>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</si>
  <si>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</si>
  <si>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</si>
  <si>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</si>
  <si>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</si>
  <si>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</si>
  <si>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</si>
  <si>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</si>
  <si>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</si>
  <si>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</si>
  <si>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</si>
  <si>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</si>
  <si>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</si>
  <si>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</si>
  <si>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</si>
  <si>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</si>
  <si>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</si>
  <si>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</si>
  <si>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</si>
  <si>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</si>
  <si>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</si>
  <si>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</si>
  <si>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</si>
  <si>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</si>
  <si>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</si>
  <si>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</si>
  <si>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</si>
  <si>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</si>
  <si>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</si>
  <si>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</si>
  <si>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</si>
  <si>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</si>
  <si>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</si>
  <si>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</si>
  <si>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</si>
  <si>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</si>
  <si>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</si>
  <si>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</si>
  <si>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</si>
  <si>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</si>
  <si>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</si>
  <si>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</si>
  <si>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</si>
  <si>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</si>
  <si>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</si>
  <si>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</si>
  <si>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</si>
  <si>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</si>
  <si>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</si>
  <si>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</si>
  <si>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</si>
  <si>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</si>
  <si>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</si>
  <si>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</si>
  <si>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</si>
  <si>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</si>
  <si>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</si>
  <si>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</si>
  <si>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</si>
  <si>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</si>
  <si>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</si>
  <si>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</si>
  <si>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</si>
  <si>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</si>
  <si>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</si>
  <si>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</si>
  <si>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</si>
  <si>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</si>
  <si>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</si>
  <si>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</si>
  <si>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</si>
  <si>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</si>
  <si>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</si>
  <si>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</si>
  <si>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</si>
  <si>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</si>
  <si>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</si>
  <si>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</si>
  <si>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</si>
  <si>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</si>
  <si>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</si>
  <si>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</si>
  <si>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</si>
  <si>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</si>
  <si>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</si>
  <si>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</si>
  <si>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</si>
  <si>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</si>
  <si>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</si>
  <si>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</si>
  <si>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</si>
  <si>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</si>
  <si>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</si>
  <si>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</si>
  <si>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</si>
  <si>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</si>
  <si>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</si>
  <si>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</si>
  <si>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</si>
  <si>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</si>
  <si>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</si>
  <si>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</si>
  <si>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</si>
  <si>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</si>
  <si>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</si>
  <si>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</si>
  <si>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</si>
  <si>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</si>
  <si>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</si>
  <si>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</si>
  <si>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</si>
  <si>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</si>
  <si>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</si>
  <si>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</si>
  <si>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</si>
  <si>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</si>
  <si>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</si>
  <si>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</si>
  <si>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</si>
  <si>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</si>
  <si>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</si>
  <si>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</si>
  <si>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</si>
  <si>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</si>
  <si>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</si>
  <si>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</si>
  <si>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</si>
  <si>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</si>
  <si>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</si>
  <si>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</si>
  <si>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</si>
  <si>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</si>
  <si>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</si>
  <si>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</si>
  <si>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</si>
  <si>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</si>
  <si>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</si>
  <si>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</si>
  <si>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</si>
  <si>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</si>
  <si>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</si>
  <si>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</si>
  <si>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</si>
  <si>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</si>
  <si>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</si>
  <si>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</si>
  <si>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</si>
  <si>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</si>
  <si>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</si>
  <si>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</si>
  <si>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</si>
  <si>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</si>
  <si>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</si>
  <si>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</si>
  <si>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</si>
  <si>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</si>
  <si>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</si>
  <si>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</si>
  <si>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</si>
  <si>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</si>
  <si>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</si>
  <si>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</si>
  <si>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</si>
  <si>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</si>
  <si>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</si>
  <si>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</si>
  <si>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</si>
  <si>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</si>
  <si>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</si>
  <si>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</si>
  <si>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</si>
  <si>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</si>
  <si>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</si>
  <si>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</si>
  <si>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</si>
  <si>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</si>
  <si>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</si>
  <si>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</si>
  <si>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</si>
  <si>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</si>
  <si>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</si>
  <si>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</si>
  <si>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</si>
  <si>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</si>
  <si>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</si>
  <si>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</si>
  <si>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</si>
  <si>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</si>
  <si>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</si>
  <si>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</si>
  <si>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</si>
  <si>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</si>
  <si>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</si>
  <si>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</si>
  <si>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</si>
  <si>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</si>
  <si>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</si>
  <si>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</si>
  <si>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</si>
  <si>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</si>
  <si>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</si>
  <si>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</si>
  <si>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</si>
  <si>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</si>
  <si>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</si>
  <si>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</si>
  <si>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</si>
  <si>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</si>
  <si>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</si>
  <si>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</si>
  <si>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</si>
  <si>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</si>
  <si>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</si>
  <si>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</si>
  <si>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</si>
  <si>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</si>
  <si>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</si>
  <si>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</si>
  <si>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</si>
  <si>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</si>
  <si>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</si>
  <si>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</si>
  <si>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</si>
  <si>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</si>
  <si>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</si>
  <si>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</si>
  <si>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</si>
  <si>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</si>
  <si>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</si>
  <si>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</si>
  <si>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</si>
  <si>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</si>
  <si>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</si>
  <si>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</si>
  <si>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</si>
  <si>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</si>
  <si>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</si>
  <si>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</si>
  <si>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</si>
  <si>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</si>
  <si>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</si>
  <si>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</si>
  <si>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</si>
  <si>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</si>
  <si>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</si>
  <si>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</si>
  <si>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</si>
  <si>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</si>
  <si>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</si>
  <si>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</si>
  <si>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</si>
  <si>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</si>
  <si>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</si>
  <si>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</si>
  <si>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</si>
  <si>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</si>
  <si>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</si>
  <si>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</si>
  <si>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</si>
  <si>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</si>
  <si>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</si>
  <si>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</si>
  <si>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</si>
  <si>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</si>
  <si>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</si>
  <si>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</si>
  <si>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</si>
  <si>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</si>
  <si>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</si>
  <si>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</si>
  <si>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</si>
  <si>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</si>
  <si>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</si>
  <si>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</si>
  <si>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</si>
  <si>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</si>
  <si>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</si>
  <si>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</si>
  <si>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</si>
  <si>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</si>
  <si>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</si>
  <si>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</si>
  <si>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</si>
  <si>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</si>
  <si>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</si>
  <si>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</si>
  <si>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</si>
  <si>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</si>
  <si>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</si>
  <si>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</si>
  <si>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</si>
  <si>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</si>
  <si>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</si>
  <si>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</si>
  <si>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</si>
  <si>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</si>
  <si>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</si>
  <si>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</si>
  <si>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</si>
  <si>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</si>
  <si>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</si>
  <si>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</si>
  <si>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</si>
  <si>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</si>
  <si>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</si>
  <si>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</si>
  <si>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</si>
  <si>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</si>
  <si>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</si>
  <si>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</si>
  <si>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</si>
  <si>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</si>
  <si>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</si>
  <si>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</si>
  <si>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</si>
  <si>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</si>
  <si>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</si>
  <si>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</si>
  <si>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</si>
  <si>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</si>
  <si>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</si>
  <si>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</si>
  <si>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</si>
  <si>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</si>
  <si>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</si>
  <si>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</si>
  <si>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</si>
  <si>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</si>
  <si>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</si>
  <si>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</si>
  <si>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</si>
  <si>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</si>
  <si>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</si>
  <si>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</si>
  <si>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</si>
  <si>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</si>
  <si>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</si>
  <si>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</si>
  <si>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</si>
  <si>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</si>
  <si>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</si>
  <si>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</si>
  <si>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</si>
  <si>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</si>
  <si>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</si>
  <si>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</si>
  <si>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</si>
  <si>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</si>
  <si>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</si>
  <si>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</si>
  <si>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</si>
  <si>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</si>
  <si>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</si>
  <si>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</si>
  <si>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</si>
  <si>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</si>
  <si>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</si>
  <si>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</si>
  <si>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</si>
  <si>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</si>
  <si>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</si>
  <si>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</si>
  <si>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</si>
  <si>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</si>
  <si>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</si>
  <si>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</si>
  <si>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</si>
  <si>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</si>
  <si>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</si>
  <si>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</si>
  <si>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</si>
  <si>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</si>
  <si>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</si>
  <si>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</si>
  <si>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</si>
  <si>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</si>
  <si>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</si>
  <si>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</si>
  <si>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</si>
  <si>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</si>
  <si>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</si>
  <si>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</si>
  <si>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</si>
  <si>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</si>
  <si>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</si>
  <si>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</si>
  <si>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</si>
  <si>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</si>
  <si>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</si>
  <si>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</si>
  <si>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</si>
  <si>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</si>
  <si>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</si>
  <si>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</si>
  <si>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</si>
  <si>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</si>
  <si>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</si>
  <si>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</si>
  <si>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</si>
  <si>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</si>
  <si>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</si>
  <si>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</si>
  <si>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</si>
  <si>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</si>
  <si>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</si>
  <si>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</si>
  <si>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</si>
  <si>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</si>
  <si>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</si>
  <si>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</si>
  <si>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</si>
  <si>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</si>
  <si>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</si>
  <si>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</si>
  <si>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</si>
  <si>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</si>
  <si>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</si>
  <si>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</si>
  <si>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</si>
  <si>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</si>
  <si>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</si>
  <si>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</si>
  <si>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</si>
  <si>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</si>
  <si>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</si>
  <si>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</si>
  <si>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</si>
  <si>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</si>
  <si>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</si>
  <si>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</si>
  <si>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</si>
  <si>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</si>
  <si>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</si>
  <si>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</si>
  <si>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</si>
  <si>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</si>
  <si>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</si>
  <si>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</si>
  <si>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</si>
  <si>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</si>
  <si>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</si>
  <si>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</si>
  <si>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</si>
  <si>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</si>
  <si>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</si>
  <si>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</si>
  <si>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</si>
  <si>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</si>
  <si>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</si>
  <si>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</si>
  <si>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</si>
  <si>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</si>
  <si>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</si>
  <si>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</si>
  <si>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</si>
  <si>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</si>
  <si>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</si>
  <si>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</si>
  <si>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</si>
  <si>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</si>
  <si>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</si>
  <si>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</si>
  <si>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</si>
  <si>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</si>
  <si>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</si>
  <si>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</si>
  <si>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</si>
  <si>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</si>
  <si>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</si>
  <si>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</si>
  <si>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</si>
  <si>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</si>
  <si>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</si>
  <si>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</si>
  <si>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</si>
  <si>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</si>
  <si>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</si>
  <si>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</si>
  <si>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</si>
  <si>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</si>
  <si>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</si>
  <si>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</si>
  <si>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</si>
  <si>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</si>
  <si>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</si>
  <si>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</si>
  <si>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</si>
  <si>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</si>
  <si>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</si>
  <si>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</si>
  <si>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</si>
  <si>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</si>
  <si>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</si>
  <si>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</si>
  <si>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</si>
  <si>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</si>
  <si>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</si>
  <si>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</si>
  <si>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</si>
  <si>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</si>
  <si>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</si>
  <si>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</si>
  <si>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</si>
  <si>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</si>
  <si>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</si>
  <si>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</si>
  <si>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</si>
  <si>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</si>
  <si>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</si>
  <si>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</si>
  <si>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</si>
  <si>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</si>
  <si>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</si>
  <si>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</si>
  <si>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</si>
  <si>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</si>
  <si>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</si>
  <si>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</si>
  <si>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</si>
  <si>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</si>
  <si>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</si>
  <si>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</si>
  <si>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</si>
  <si>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</si>
  <si>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</si>
  <si>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</si>
  <si>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</si>
  <si>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</si>
  <si>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</si>
  <si>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</si>
  <si>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</si>
  <si>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</si>
  <si>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</si>
  <si>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</si>
  <si>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</si>
  <si>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</si>
  <si>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</si>
  <si>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</si>
  <si>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</si>
  <si>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</si>
  <si>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</si>
  <si>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</si>
  <si>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</si>
  <si>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</si>
  <si>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</si>
  <si>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</si>
  <si>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</si>
  <si>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</si>
  <si>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</si>
  <si>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</si>
  <si>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</si>
  <si>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</si>
  <si>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</si>
  <si>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</si>
  <si>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</si>
  <si>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</si>
  <si>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</si>
  <si>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</si>
  <si>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</si>
  <si>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</si>
  <si>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</si>
  <si>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</si>
  <si>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</si>
  <si>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</si>
  <si>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</si>
  <si>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</si>
  <si>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</si>
  <si>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</si>
  <si>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</si>
  <si>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</si>
  <si>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</si>
  <si>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</si>
  <si>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</si>
  <si>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</si>
  <si>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</si>
  <si>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</si>
  <si>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</si>
  <si>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</si>
  <si>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</si>
  <si>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</si>
  <si>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</si>
  <si>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</si>
  <si>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</si>
  <si>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</si>
  <si>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</si>
  <si>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</si>
  <si>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</si>
  <si>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</si>
  <si>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</si>
  <si>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</si>
  <si>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</si>
  <si>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</si>
  <si>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</si>
  <si>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</si>
  <si>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</si>
  <si>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</si>
  <si>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</si>
  <si>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</si>
  <si>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</si>
  <si>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</si>
  <si>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</si>
  <si>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</si>
  <si>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</si>
  <si>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</si>
  <si>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</si>
  <si>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</si>
  <si>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</si>
  <si>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</si>
  <si>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</si>
  <si>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</si>
  <si>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</si>
  <si>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</si>
  <si>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</si>
  <si>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</si>
  <si>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</si>
  <si>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</si>
  <si>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</si>
  <si>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</si>
  <si>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</si>
  <si>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</si>
  <si>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</si>
  <si>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</si>
  <si>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</si>
  <si>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</si>
  <si>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</si>
  <si>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</si>
  <si>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</si>
  <si>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</si>
  <si>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</si>
  <si>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</si>
  <si>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</si>
  <si>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</si>
  <si>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</si>
  <si>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</si>
  <si>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</si>
  <si>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</si>
  <si>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</si>
  <si>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</si>
  <si>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</si>
  <si>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</si>
  <si>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</si>
  <si>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</si>
  <si>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</si>
  <si>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</si>
  <si>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</si>
  <si>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</si>
  <si>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</si>
  <si>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</si>
  <si>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</si>
  <si>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</si>
  <si>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</si>
  <si>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</si>
  <si>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</si>
  <si>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</si>
  <si>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</si>
  <si>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</si>
  <si>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</si>
  <si>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</si>
  <si>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</si>
  <si>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</si>
  <si>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</si>
  <si>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</si>
  <si>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</si>
  <si>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</si>
  <si>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</si>
  <si>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</si>
  <si>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</si>
  <si>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</si>
  <si>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</si>
  <si>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</si>
  <si>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</si>
  <si>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</si>
  <si>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</si>
  <si>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</si>
  <si>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</si>
  <si>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</si>
  <si>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</si>
  <si>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</si>
  <si>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</si>
  <si>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</si>
  <si>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</si>
  <si>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</si>
  <si>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</si>
  <si>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</si>
  <si>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</si>
  <si>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</si>
  <si>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</si>
  <si>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</si>
  <si>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</si>
  <si>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</si>
  <si>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</si>
  <si>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</si>
  <si>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</si>
  <si>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</si>
  <si>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</si>
  <si>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</si>
  <si>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</si>
  <si>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</si>
  <si>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</si>
  <si>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</si>
  <si>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</si>
  <si>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</si>
  <si>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</si>
  <si>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</si>
  <si>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</si>
  <si>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</si>
  <si>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</si>
  <si>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</si>
  <si>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</si>
  <si>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</si>
  <si>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</si>
  <si>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</si>
  <si>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</si>
  <si>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</si>
  <si>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</si>
  <si>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</si>
  <si>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</si>
  <si>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</si>
  <si>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</si>
  <si>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</si>
  <si>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</si>
  <si>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</si>
  <si>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</si>
  <si>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</si>
  <si>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</si>
  <si>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</si>
  <si>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</si>
  <si>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</si>
  <si>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</si>
  <si>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</si>
  <si>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</si>
  <si>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</si>
  <si>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</si>
  <si>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</si>
  <si>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</si>
  <si>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</si>
  <si>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</si>
  <si>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</si>
  <si>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</si>
  <si>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</si>
  <si>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</si>
  <si>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</si>
  <si>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</si>
  <si>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</si>
  <si>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</si>
  <si>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</si>
  <si>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</si>
  <si>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</si>
  <si>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</si>
  <si>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</si>
  <si>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</si>
  <si>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</si>
  <si>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</si>
  <si>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</si>
  <si>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</si>
  <si>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</si>
  <si>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</si>
  <si>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</si>
  <si>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</si>
  <si>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</si>
  <si>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</si>
  <si>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</si>
  <si>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</si>
  <si>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</si>
  <si>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</si>
  <si>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</si>
  <si>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</si>
  <si>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</si>
  <si>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</si>
  <si>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</si>
  <si>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</si>
  <si>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</si>
  <si>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</si>
  <si>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</si>
  <si>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</si>
  <si>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</si>
  <si>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</si>
  <si>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</si>
  <si>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</si>
  <si>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</si>
  <si>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</si>
  <si>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</si>
  <si>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</si>
  <si>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</si>
  <si>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</si>
  <si>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</si>
  <si>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</si>
  <si>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</si>
  <si>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</si>
  <si>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</si>
  <si>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</si>
  <si>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</si>
  <si>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</si>
  <si>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</si>
  <si>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</si>
  <si>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</si>
  <si>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</si>
  <si>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</si>
  <si>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</si>
  <si>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</si>
  <si>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</si>
  <si>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</si>
  <si>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</si>
  <si>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</si>
  <si>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</si>
  <si>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</si>
  <si>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</si>
  <si>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</si>
  <si>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</si>
  <si>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</si>
  <si>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</si>
  <si>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</si>
  <si>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</si>
  <si>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</si>
  <si>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</si>
  <si>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</si>
  <si>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</si>
  <si>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</si>
  <si>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</si>
  <si>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</si>
  <si>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</si>
  <si>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</si>
  <si>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</si>
  <si>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</si>
  <si>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</si>
  <si>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</si>
  <si>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</si>
  <si>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</si>
  <si>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</si>
  <si>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</si>
  <si>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</si>
  <si>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</si>
  <si>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</si>
  <si>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</si>
  <si>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</si>
  <si>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</si>
  <si>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</si>
  <si>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</si>
  <si>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</si>
  <si>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</si>
  <si>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</si>
  <si>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</si>
  <si>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</si>
  <si>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</si>
  <si>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</si>
  <si>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</si>
  <si>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</si>
  <si>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</si>
  <si>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</si>
  <si>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</si>
  <si>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</si>
  <si>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</si>
  <si>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</si>
  <si>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</si>
  <si>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</si>
  <si>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</si>
  <si>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</si>
  <si>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</si>
  <si>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</si>
  <si>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</si>
  <si>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</si>
  <si>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</si>
  <si>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</si>
  <si>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</si>
  <si>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</si>
  <si>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</si>
  <si>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</si>
  <si>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</si>
  <si>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</si>
  <si>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</si>
  <si>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</si>
  <si>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</si>
  <si>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</si>
  <si>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</si>
  <si>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</si>
  <si>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</si>
  <si>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</si>
  <si>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</si>
  <si>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</si>
  <si>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</si>
  <si>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</si>
  <si>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</si>
  <si>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</si>
  <si>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</si>
  <si>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</si>
  <si>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</si>
  <si>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</si>
  <si>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</si>
  <si>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</si>
  <si>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</si>
  <si>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</si>
  <si>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</si>
  <si>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</si>
  <si>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</si>
  <si>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</si>
  <si>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</si>
  <si>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</si>
  <si>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</si>
  <si>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</si>
  <si>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</si>
  <si>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</si>
  <si>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</si>
  <si>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</si>
  <si>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</si>
  <si>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</si>
  <si>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</si>
  <si>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</si>
  <si>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</si>
  <si>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</si>
  <si>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</si>
  <si>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</si>
  <si>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</si>
  <si>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</si>
  <si>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</si>
  <si>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</si>
  <si>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</si>
  <si>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</si>
  <si>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</si>
  <si>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</si>
  <si>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</si>
  <si>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</si>
  <si>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</si>
  <si>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</si>
  <si>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</si>
  <si>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</si>
  <si>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</si>
  <si>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</si>
  <si>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</si>
  <si>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</si>
  <si>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</si>
  <si>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</si>
  <si>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</si>
  <si>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</si>
  <si>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</si>
  <si>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</si>
  <si>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</si>
  <si>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</si>
  <si>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</si>
  <si>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</si>
  <si>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</si>
  <si>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</si>
  <si>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</si>
  <si>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</si>
  <si>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</si>
  <si>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</si>
  <si>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</si>
  <si>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</si>
  <si>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</si>
  <si>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</si>
  <si>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</si>
  <si>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</si>
  <si>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</si>
  <si>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</si>
  <si>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</si>
  <si>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</si>
  <si>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</si>
  <si>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</si>
  <si>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</si>
  <si>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</si>
  <si>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</si>
  <si>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</si>
  <si>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</si>
  <si>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</si>
  <si>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</si>
  <si>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</si>
  <si>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</si>
  <si>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</si>
  <si>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</si>
  <si>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</si>
  <si>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</si>
  <si>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</si>
  <si>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</si>
  <si>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</si>
  <si>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</si>
  <si>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</si>
  <si>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</si>
  <si>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</si>
  <si>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</si>
  <si>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</si>
  <si>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</si>
  <si>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</si>
  <si>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</si>
  <si>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</si>
  <si>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</si>
  <si>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</si>
  <si>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</si>
  <si>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</si>
  <si>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</si>
  <si>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</si>
  <si>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</si>
  <si>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</si>
  <si>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</si>
  <si>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</si>
  <si>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</si>
  <si>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</si>
  <si>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</si>
  <si>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</si>
  <si>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</si>
  <si>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</si>
  <si>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</si>
  <si>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</si>
  <si>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</si>
  <si>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</si>
  <si>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</si>
  <si>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</si>
  <si>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</si>
  <si>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</si>
  <si>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</si>
  <si>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</si>
  <si>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</si>
  <si>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</si>
  <si>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</si>
  <si>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</si>
  <si>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</si>
  <si>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</si>
  <si>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</si>
  <si>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</si>
  <si>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</si>
  <si>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</si>
  <si>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</si>
  <si>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</si>
  <si>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</si>
  <si>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</si>
  <si>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</si>
  <si>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</si>
  <si>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</si>
  <si>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</si>
  <si>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</si>
  <si>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</si>
  <si>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</si>
  <si>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</si>
  <si>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</si>
  <si>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</si>
  <si>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</si>
  <si>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</si>
  <si>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</si>
  <si>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</si>
  <si>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</si>
  <si>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</si>
  <si>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</si>
  <si>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</si>
  <si>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</si>
  <si>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</si>
  <si>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</si>
  <si>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</si>
  <si>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</si>
  <si>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</si>
  <si>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</si>
  <si>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</si>
  <si>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</si>
  <si>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</si>
  <si>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</si>
  <si>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</si>
  <si>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</si>
  <si>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</si>
  <si>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</si>
  <si>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</si>
  <si>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</si>
  <si>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</si>
  <si>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</si>
  <si>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</si>
  <si>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</si>
  <si>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</si>
  <si>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</si>
  <si>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</si>
  <si>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</si>
  <si>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</si>
  <si>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</si>
  <si>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</si>
  <si>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</si>
  <si>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</si>
  <si>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</si>
  <si>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</si>
  <si>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</si>
  <si>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</si>
  <si>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</si>
  <si>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</si>
  <si>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</si>
  <si>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</si>
  <si>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</si>
  <si>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</si>
  <si>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</si>
  <si>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</si>
  <si>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</si>
  <si>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</si>
  <si>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</si>
  <si>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</si>
  <si>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</si>
  <si>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</si>
  <si>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</si>
  <si>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</si>
  <si>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</si>
  <si>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</si>
  <si>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</si>
  <si>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</si>
  <si>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</si>
  <si>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</si>
  <si>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</si>
  <si>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</si>
  <si>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</si>
  <si>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</si>
  <si>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</si>
  <si>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</si>
  <si>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</si>
  <si>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</si>
  <si>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</si>
  <si>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</si>
  <si>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</si>
  <si>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</si>
  <si>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</si>
  <si>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</si>
  <si>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</si>
  <si>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</si>
  <si>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</si>
  <si>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</si>
  <si>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</si>
  <si>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</si>
  <si>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</si>
  <si>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</si>
  <si>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</si>
  <si>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</si>
  <si>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</si>
  <si>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</si>
  <si>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</si>
  <si>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</si>
  <si>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</si>
  <si>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</si>
  <si>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</si>
  <si>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</si>
  <si>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</si>
  <si>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</si>
  <si>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</si>
  <si>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</si>
  <si>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</si>
  <si>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</si>
  <si>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</si>
  <si>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</si>
  <si>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</si>
  <si>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</si>
  <si>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</si>
  <si>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</si>
  <si>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</si>
  <si>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</si>
  <si>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</si>
  <si>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</si>
  <si>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</si>
  <si>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</si>
  <si>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</si>
  <si>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</si>
  <si>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</si>
  <si>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</si>
  <si>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</si>
  <si>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</si>
  <si>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</si>
  <si>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</si>
  <si>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</si>
  <si>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</si>
  <si>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</si>
  <si>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</si>
  <si>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</si>
  <si>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</si>
  <si>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</si>
  <si>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</si>
  <si>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</si>
  <si>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</si>
  <si>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</si>
  <si>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</si>
  <si>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</si>
  <si>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</si>
  <si>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</si>
  <si>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</si>
  <si>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</si>
  <si>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</si>
  <si>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</si>
  <si>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</si>
  <si>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</si>
  <si>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</si>
  <si>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</si>
  <si>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</si>
  <si>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</si>
  <si>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</si>
  <si>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</si>
  <si>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</si>
  <si>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</si>
  <si>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</si>
  <si>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</si>
  <si>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</si>
  <si>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</si>
  <si>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</si>
  <si>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</si>
  <si>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</si>
  <si>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</si>
  <si>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</si>
  <si>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</si>
  <si>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</si>
  <si>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</si>
  <si>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</si>
  <si>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</si>
  <si>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</si>
  <si>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</si>
  <si>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</si>
  <si>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</si>
  <si>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</si>
  <si>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</si>
  <si>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</si>
  <si>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</si>
  <si>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</si>
  <si>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</si>
  <si>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</si>
  <si>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</si>
  <si>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</si>
  <si>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</si>
  <si>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</si>
  <si>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</si>
  <si>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</si>
  <si>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</si>
  <si>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</si>
  <si>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</si>
  <si>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</si>
  <si>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</si>
  <si>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</si>
  <si>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</si>
  <si>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</si>
  <si>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</si>
  <si>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</si>
  <si>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</si>
  <si>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</si>
  <si>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</si>
  <si>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</si>
  <si>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</si>
  <si>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</si>
  <si>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</si>
  <si>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</si>
  <si>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</si>
  <si>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</si>
  <si>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</si>
  <si>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</si>
  <si>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</si>
  <si>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</si>
  <si>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</si>
  <si>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</si>
  <si>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</si>
  <si>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</si>
  <si>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</si>
  <si>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</si>
  <si>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</si>
  <si>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</si>
  <si>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</si>
  <si>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</si>
  <si>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</si>
  <si>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</si>
  <si>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</si>
  <si>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</si>
  <si>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</si>
  <si>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</si>
  <si>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</si>
  <si>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</si>
  <si>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</si>
  <si>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</si>
  <si>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</si>
  <si>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</si>
  <si>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</si>
  <si>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</si>
  <si>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</si>
  <si>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</si>
  <si>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</si>
  <si>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</si>
  <si>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</si>
  <si>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</si>
  <si>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</si>
  <si>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</si>
  <si>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</si>
  <si>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</si>
  <si>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</si>
  <si>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</si>
  <si>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</si>
  <si>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</si>
  <si>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</si>
  <si>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</si>
  <si>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</si>
  <si>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</si>
  <si>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</si>
  <si>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</si>
  <si>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</si>
  <si>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</si>
  <si>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</si>
  <si>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</si>
  <si>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</si>
  <si>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</si>
  <si>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</si>
  <si>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</si>
  <si>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</si>
  <si>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</si>
  <si>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</si>
  <si>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</si>
  <si>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</si>
  <si>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</si>
  <si>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</si>
  <si>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</si>
  <si>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</si>
  <si>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</si>
  <si>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</si>
  <si>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</si>
  <si>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</si>
  <si>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</si>
  <si>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</si>
  <si>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</si>
  <si>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</si>
  <si>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</si>
  <si>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</si>
  <si>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</si>
  <si>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</si>
  <si>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</si>
  <si>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</si>
  <si>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</si>
  <si>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</si>
  <si>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</si>
  <si>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</si>
  <si>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</si>
  <si>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</si>
  <si>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</si>
  <si>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</si>
  <si>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</si>
  <si>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</si>
  <si>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</si>
  <si>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</si>
  <si>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</si>
  <si>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</si>
  <si>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</si>
  <si>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</si>
  <si>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</si>
  <si>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</si>
  <si>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</si>
  <si>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</si>
  <si>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</si>
  <si>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</si>
  <si>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</si>
  <si>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</si>
  <si>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</si>
  <si>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</si>
  <si>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</si>
  <si>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</si>
  <si>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</si>
  <si>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</si>
  <si>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</si>
  <si>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</si>
  <si>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</si>
  <si>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</si>
  <si>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</si>
  <si>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</si>
  <si>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</si>
  <si>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</si>
  <si>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</si>
  <si>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</si>
  <si>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</si>
  <si>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</si>
  <si>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</si>
  <si>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</si>
  <si>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</si>
  <si>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</si>
  <si>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</si>
  <si>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</si>
  <si>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</si>
  <si>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</si>
  <si>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</si>
  <si>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</si>
  <si>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</si>
  <si>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</si>
  <si>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</si>
  <si>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</si>
  <si>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</si>
  <si>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</si>
  <si>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</si>
  <si>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</si>
  <si>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</si>
  <si>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</si>
  <si>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</si>
  <si>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</si>
  <si>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</si>
  <si>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</si>
  <si>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</si>
  <si>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</si>
  <si>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</si>
  <si>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</si>
  <si>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</si>
  <si>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</si>
  <si>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</si>
  <si>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</si>
  <si>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</si>
  <si>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</si>
  <si>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</si>
  <si>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</si>
  <si>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</si>
  <si>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</si>
  <si>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</si>
  <si>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</si>
  <si>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</si>
  <si>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</si>
  <si>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</si>
  <si>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</si>
  <si>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</si>
  <si>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</si>
  <si>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</si>
  <si>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</si>
  <si>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</si>
  <si>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</si>
  <si>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</si>
  <si>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</si>
  <si>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</si>
  <si>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</si>
  <si>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</si>
  <si>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</si>
  <si>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</si>
  <si>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</si>
  <si>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</si>
  <si>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</si>
  <si>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</si>
  <si>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</si>
  <si>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</si>
  <si>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</si>
  <si>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</si>
  <si>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</si>
  <si>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</si>
  <si>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</si>
  <si>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</si>
  <si>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</si>
  <si>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</si>
  <si>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</si>
  <si>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</si>
  <si>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</si>
  <si>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</si>
  <si>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</si>
  <si>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</si>
  <si>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</si>
  <si>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</si>
  <si>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</si>
  <si>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</si>
  <si>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</si>
  <si>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</si>
  <si>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</si>
  <si>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</si>
  <si>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</si>
  <si>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</si>
  <si>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</si>
  <si>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</si>
  <si>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</si>
  <si>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</si>
  <si>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</si>
  <si>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</si>
  <si>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</si>
  <si>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</si>
  <si>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</si>
  <si>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</si>
  <si>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</si>
  <si>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</si>
  <si>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</si>
  <si>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</si>
  <si>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</si>
  <si>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</si>
  <si>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</si>
  <si>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</si>
  <si>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</si>
  <si>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</si>
  <si>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</si>
  <si>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</si>
  <si>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</si>
  <si>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</si>
  <si>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</si>
  <si>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</si>
  <si>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</si>
  <si>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</si>
  <si>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</si>
  <si>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</si>
  <si>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</si>
  <si>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</si>
  <si>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</si>
  <si>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</si>
  <si>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</si>
  <si>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</si>
  <si>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</si>
  <si>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</si>
  <si>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</si>
  <si>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</si>
  <si>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</si>
  <si>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</si>
  <si>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</si>
  <si>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</si>
  <si>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</si>
  <si>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</si>
  <si>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</si>
  <si>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</si>
  <si>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</si>
  <si>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</si>
  <si>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</si>
  <si>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</si>
  <si>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</si>
  <si>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</si>
  <si>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</si>
  <si>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</si>
  <si>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</si>
  <si>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</si>
  <si>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</si>
  <si>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</si>
  <si>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</si>
  <si>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</si>
  <si>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</si>
  <si>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</si>
  <si>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</si>
  <si>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</si>
  <si>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</si>
  <si>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</si>
  <si>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</si>
  <si>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</si>
  <si>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</si>
  <si>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</si>
  <si>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</si>
  <si>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</si>
  <si>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</si>
  <si>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</si>
  <si>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</si>
  <si>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</si>
  <si>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</si>
  <si>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</si>
  <si>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</si>
  <si>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</si>
  <si>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</si>
  <si>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</si>
  <si>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</si>
  <si>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</si>
  <si>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</si>
  <si>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</si>
  <si>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</si>
  <si>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</si>
  <si>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</si>
  <si>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</si>
  <si>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</si>
  <si>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</si>
  <si>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</si>
  <si>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</si>
  <si>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</si>
  <si>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</si>
  <si>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</si>
  <si>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</si>
  <si>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</si>
  <si>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</si>
  <si>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</si>
  <si>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</si>
  <si>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</si>
  <si>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</si>
  <si>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</si>
  <si>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</si>
  <si>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</si>
  <si>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</si>
  <si>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</si>
  <si>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</si>
  <si>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</si>
  <si>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</si>
  <si>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</si>
  <si>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</si>
  <si>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</si>
  <si>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</si>
  <si>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</si>
  <si>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</si>
  <si>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</si>
  <si>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</si>
  <si>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</si>
  <si>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</si>
  <si>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</si>
  <si>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</si>
  <si>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</si>
  <si>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</si>
  <si>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</si>
  <si>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</si>
  <si>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</si>
  <si>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</si>
  <si>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</si>
  <si>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</si>
  <si>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</si>
  <si>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</si>
  <si>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</si>
  <si>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</si>
  <si>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</si>
  <si>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</si>
  <si>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</si>
  <si>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</si>
  <si>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</si>
  <si>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</si>
  <si>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</si>
  <si>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</si>
  <si>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</si>
  <si>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</si>
  <si>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</si>
  <si>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</si>
  <si>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</si>
  <si>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</si>
  <si>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</si>
  <si>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</si>
  <si>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</si>
  <si>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</si>
  <si>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</si>
  <si>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</si>
  <si>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</si>
  <si>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</si>
  <si>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</si>
  <si>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</si>
  <si>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</si>
  <si>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</si>
  <si>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</si>
  <si>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</si>
  <si>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</si>
  <si>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</si>
  <si>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</si>
  <si>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</si>
  <si>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</si>
  <si>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</si>
  <si>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</si>
  <si>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</si>
  <si>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</si>
  <si>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</si>
  <si>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</si>
  <si>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</si>
  <si>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</si>
  <si>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</si>
  <si>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</si>
  <si>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</si>
  <si>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</si>
  <si>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</si>
  <si>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</si>
  <si>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</si>
  <si>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</si>
  <si>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</si>
  <si>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</si>
  <si>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</si>
  <si>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</si>
  <si>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</si>
  <si>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</si>
  <si>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</si>
  <si>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</si>
  <si>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</si>
  <si>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</si>
  <si>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</si>
  <si>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</si>
  <si>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</si>
  <si>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</si>
  <si>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</si>
  <si>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</si>
  <si>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</si>
  <si>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</si>
  <si>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</si>
  <si>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</si>
  <si>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</si>
  <si>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</si>
  <si>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</si>
  <si>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</si>
  <si>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</si>
  <si>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</si>
  <si>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</si>
  <si>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</si>
  <si>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</si>
  <si>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</si>
  <si>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</si>
  <si>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</si>
  <si>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</si>
  <si>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</si>
  <si>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</si>
  <si>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</si>
  <si>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</si>
  <si>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</si>
  <si>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</si>
  <si>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</si>
  <si>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</si>
  <si>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</si>
  <si>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</si>
  <si>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</si>
  <si>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</si>
  <si>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</si>
  <si>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</si>
  <si>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</si>
  <si>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</si>
  <si>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</si>
  <si>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</si>
  <si>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</si>
  <si>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</si>
  <si>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</si>
  <si>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</si>
  <si>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</si>
  <si>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</si>
  <si>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</si>
  <si>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</si>
  <si>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</si>
  <si>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</si>
  <si>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</si>
  <si>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</si>
  <si>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</si>
  <si>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</si>
  <si>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</si>
  <si>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</si>
  <si>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</si>
  <si>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</si>
  <si>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</si>
  <si>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</si>
  <si>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</si>
  <si>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</si>
  <si>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</si>
  <si>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</si>
  <si>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</si>
  <si>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</si>
  <si>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</si>
  <si>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</si>
  <si>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</si>
  <si>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</si>
  <si>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</si>
  <si>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</si>
  <si>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</si>
  <si>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</si>
  <si>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</si>
  <si>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</si>
  <si>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</si>
  <si>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</si>
  <si>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</si>
  <si>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</si>
  <si>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</si>
  <si>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</si>
  <si>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</si>
  <si>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</si>
  <si>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</si>
  <si>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</si>
  <si>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</si>
  <si>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</si>
  <si>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</si>
  <si>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</si>
  <si>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</si>
  <si>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</si>
  <si>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</si>
  <si>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</si>
  <si>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</si>
  <si>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</si>
  <si>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</si>
  <si>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</si>
  <si>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</si>
  <si>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</si>
  <si>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</si>
  <si>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</si>
  <si>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</si>
  <si>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</si>
  <si>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</si>
  <si>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</si>
  <si>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</si>
  <si>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</si>
  <si>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</si>
  <si>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</si>
  <si>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</si>
  <si>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</si>
  <si>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</si>
  <si>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</si>
  <si>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</si>
  <si>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</si>
  <si>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</si>
  <si>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</si>
  <si>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</si>
  <si>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</si>
  <si>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</si>
  <si>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</si>
  <si>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</si>
  <si>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</si>
  <si>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</si>
  <si>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</si>
  <si>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</si>
  <si>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</si>
  <si>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</si>
  <si>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</si>
  <si>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</si>
  <si>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</si>
  <si>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</si>
  <si>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</si>
  <si>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</si>
  <si>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</si>
  <si>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</si>
  <si>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</si>
  <si>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</si>
  <si>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</si>
  <si>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</si>
  <si>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</si>
  <si>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</si>
  <si>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</si>
  <si>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</si>
  <si>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</si>
  <si>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</si>
  <si>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</si>
  <si>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</si>
  <si>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</si>
  <si>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</si>
  <si>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</si>
  <si>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</si>
  <si>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</si>
  <si>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</si>
  <si>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</si>
  <si>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</si>
  <si>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</si>
  <si>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</si>
  <si>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</si>
  <si>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</si>
  <si>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</si>
  <si>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</si>
  <si>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</si>
  <si>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</si>
  <si>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</si>
  <si>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</si>
  <si>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</si>
  <si>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</si>
  <si>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</si>
  <si>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</si>
  <si>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</si>
  <si>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</si>
  <si>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</si>
  <si>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</si>
  <si>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</si>
  <si>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</si>
  <si>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</si>
  <si>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</si>
  <si>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</si>
  <si>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</si>
  <si>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</si>
  <si>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</si>
  <si>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</si>
  <si>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</si>
  <si>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</si>
  <si>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</si>
  <si>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</si>
  <si>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</si>
  <si>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</si>
  <si>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</si>
  <si>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</si>
  <si>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</si>
  <si>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</si>
  <si>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</si>
  <si>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</si>
  <si>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</si>
  <si>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</si>
  <si>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</si>
  <si>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</si>
  <si>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</si>
  <si>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</si>
  <si>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</si>
  <si>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</si>
  <si>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</si>
  <si>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</si>
  <si>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</si>
  <si>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</si>
  <si>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</si>
  <si>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</si>
  <si>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</si>
  <si>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</si>
  <si>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</si>
  <si>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</si>
  <si>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</si>
  <si>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</si>
  <si>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</si>
  <si>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</si>
  <si>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</si>
  <si>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</si>
  <si>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</si>
  <si>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</si>
  <si>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</si>
  <si>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</si>
  <si>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</si>
  <si>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</si>
  <si>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</si>
  <si>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</si>
  <si>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</si>
  <si>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</si>
  <si>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</si>
  <si>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</si>
  <si>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</si>
  <si>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</si>
  <si>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</si>
  <si>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</si>
  <si>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</si>
  <si>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</si>
  <si>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</si>
  <si>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</si>
  <si>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</si>
  <si>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</si>
  <si>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</si>
  <si>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</si>
  <si>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</si>
  <si>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</si>
  <si>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</si>
  <si>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</si>
  <si>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</si>
  <si>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</si>
  <si>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</si>
  <si>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</si>
  <si>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</si>
  <si>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</si>
  <si>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</si>
  <si>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</si>
  <si>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</si>
  <si>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</si>
  <si>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</si>
  <si>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</si>
  <si>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</si>
  <si>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</si>
  <si>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</si>
  <si>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</si>
  <si>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</si>
  <si>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</si>
  <si>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</si>
  <si>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</si>
  <si>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</si>
  <si>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</si>
  <si>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</si>
  <si>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</si>
  <si>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</si>
  <si>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</si>
  <si>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</si>
  <si>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</si>
  <si>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</si>
  <si>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</si>
  <si>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</si>
  <si>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</si>
  <si>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</si>
  <si>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</si>
  <si>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</si>
  <si>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</si>
  <si>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</si>
  <si>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</si>
  <si>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</si>
  <si>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</si>
  <si>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</si>
  <si>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</si>
  <si>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</si>
  <si>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</si>
  <si>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</si>
  <si>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</si>
  <si>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</si>
  <si>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</si>
  <si>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</si>
  <si>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</si>
  <si>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</si>
  <si>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</si>
  <si>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</si>
  <si>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</si>
  <si>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</si>
  <si>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</si>
  <si>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</si>
  <si>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</si>
  <si>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</si>
  <si>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</si>
  <si>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</si>
  <si>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</si>
  <si>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</si>
  <si>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</si>
  <si>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</si>
  <si>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</si>
  <si>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</si>
  <si>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</si>
  <si>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</si>
  <si>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</si>
  <si>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</si>
  <si>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</si>
  <si>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</si>
  <si>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</si>
  <si>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</si>
  <si>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</si>
  <si>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</si>
  <si>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</si>
  <si>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</si>
  <si>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</si>
  <si>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</si>
  <si>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</si>
  <si>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</si>
  <si>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</si>
  <si>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</si>
  <si>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</si>
  <si>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</si>
  <si>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</si>
  <si>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</si>
  <si>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</si>
  <si>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</si>
  <si>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</si>
  <si>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</si>
  <si>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</si>
  <si>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</si>
  <si>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</si>
  <si>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</si>
  <si>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</si>
  <si>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</si>
  <si>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</si>
  <si>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</si>
  <si>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</si>
  <si>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</si>
  <si>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</si>
  <si>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</si>
  <si>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</si>
  <si>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</si>
  <si>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</si>
  <si>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</si>
  <si>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</si>
  <si>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</si>
  <si>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</si>
  <si>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</si>
  <si>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</si>
  <si>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</si>
  <si>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</si>
  <si>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</si>
  <si>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</si>
  <si>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</si>
  <si>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</si>
  <si>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</si>
  <si>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</si>
  <si>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</si>
  <si>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</si>
  <si>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</si>
  <si>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</si>
  <si>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</si>
  <si>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</si>
  <si>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</si>
  <si>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</si>
  <si>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</si>
  <si>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</si>
  <si>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</si>
  <si>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</si>
  <si>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</si>
  <si>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</si>
  <si>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</si>
  <si>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</si>
  <si>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</si>
  <si>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</si>
  <si>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</si>
  <si>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</si>
  <si>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</si>
  <si>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</si>
  <si>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</si>
  <si>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</si>
  <si>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</si>
  <si>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</si>
  <si>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</si>
  <si>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</si>
  <si>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</si>
  <si>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</si>
  <si>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</si>
  <si>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</si>
  <si>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</si>
  <si>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</si>
  <si>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</si>
  <si>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</si>
  <si>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</si>
  <si>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</si>
  <si>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</si>
  <si>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</si>
  <si>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</si>
  <si>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</si>
  <si>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</si>
  <si>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</si>
  <si>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</si>
  <si>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</si>
  <si>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</si>
  <si>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</si>
  <si>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</si>
  <si>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</si>
  <si>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</si>
  <si>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</si>
  <si>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</si>
  <si>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</si>
  <si>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</si>
  <si>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</si>
  <si>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</si>
  <si>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</si>
  <si>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</si>
  <si>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</si>
  <si>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</si>
  <si>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</si>
  <si>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</si>
  <si>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</si>
  <si>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</si>
  <si>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</si>
  <si>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</si>
  <si>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</si>
  <si>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</si>
  <si>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</si>
  <si>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</si>
  <si>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</si>
  <si>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</si>
  <si>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</si>
  <si>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</si>
  <si>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</si>
  <si>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</si>
  <si>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</si>
  <si>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</si>
  <si>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</si>
  <si>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</si>
  <si>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</si>
  <si>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</si>
  <si>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</si>
  <si>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</si>
  <si>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</si>
  <si>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</si>
  <si>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</si>
  <si>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</si>
  <si>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</si>
  <si>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</si>
  <si>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</si>
  <si>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</si>
  <si>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</si>
  <si>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</si>
  <si>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</si>
  <si>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</si>
  <si>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</si>
  <si>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</si>
  <si>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</si>
  <si>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</si>
  <si>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</si>
  <si>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</si>
  <si>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</si>
  <si>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</si>
  <si>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</si>
  <si>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</si>
  <si>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</si>
  <si>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</si>
  <si>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</si>
  <si>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</si>
  <si>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</si>
  <si>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</si>
  <si>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</si>
  <si>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</si>
  <si>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</si>
  <si>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</si>
  <si>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</si>
  <si>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</si>
  <si>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</si>
  <si>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</si>
  <si>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</si>
  <si>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</si>
  <si>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</si>
  <si>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</si>
  <si>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</si>
  <si>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</si>
  <si>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</si>
  <si>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</si>
  <si>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</si>
  <si>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</si>
  <si>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</si>
  <si>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</si>
  <si>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</si>
  <si>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</si>
  <si>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</si>
  <si>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</si>
  <si>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</si>
  <si>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</si>
  <si>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</si>
  <si>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</si>
  <si>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</si>
  <si>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</si>
  <si>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</si>
  <si>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</si>
  <si>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</si>
  <si>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</si>
  <si>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</si>
  <si>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</si>
  <si>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</si>
  <si>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</si>
  <si>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</si>
  <si>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</si>
  <si>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</si>
  <si>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</si>
  <si>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</si>
  <si>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</si>
  <si>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</si>
  <si>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</si>
  <si>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</si>
  <si>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</si>
  <si>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</si>
  <si>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</si>
  <si>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</si>
  <si>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</si>
  <si>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</si>
  <si>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</si>
  <si>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</si>
  <si>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</si>
  <si>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</si>
  <si>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</si>
  <si>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</si>
  <si>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</si>
  <si>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</si>
  <si>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</si>
  <si>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</si>
  <si>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</si>
  <si>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</si>
  <si>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</si>
  <si>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</si>
  <si>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</si>
  <si>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</si>
  <si>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</si>
  <si>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</si>
  <si>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</si>
  <si>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</si>
  <si>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</si>
  <si>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</si>
  <si>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</si>
  <si>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</si>
  <si>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</si>
  <si>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</si>
  <si>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</si>
  <si>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</si>
  <si>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</si>
  <si>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</si>
  <si>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</si>
  <si>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</si>
  <si>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</si>
  <si>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</si>
  <si>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</si>
  <si>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</si>
  <si>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</si>
  <si>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</si>
  <si>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</si>
  <si>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</si>
  <si>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</si>
  <si>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</si>
  <si>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</si>
  <si>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</si>
  <si>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</si>
  <si>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</si>
  <si>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</si>
  <si>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</si>
  <si>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</si>
  <si>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</si>
  <si>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</si>
  <si>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</si>
  <si>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</si>
  <si>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</si>
  <si>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</si>
  <si>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</si>
  <si>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</si>
  <si>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</si>
  <si>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</si>
  <si>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</si>
  <si>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</si>
  <si>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</si>
  <si>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</si>
  <si>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</si>
  <si>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</si>
  <si>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</si>
  <si>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</si>
  <si>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</si>
  <si>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</si>
  <si>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</si>
  <si>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</si>
  <si>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</si>
  <si>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</si>
  <si>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</si>
  <si>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</si>
  <si>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</si>
  <si>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</si>
  <si>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</si>
  <si>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</si>
  <si>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</si>
  <si>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</si>
  <si>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</si>
  <si>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</si>
  <si>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</si>
  <si>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</si>
  <si>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</si>
  <si>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</si>
  <si>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</si>
  <si>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</si>
  <si>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</si>
  <si>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</si>
  <si>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</si>
  <si>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</si>
  <si>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</si>
  <si>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</si>
  <si>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</si>
  <si>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</si>
  <si>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</si>
  <si>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</si>
  <si>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</si>
  <si>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</si>
  <si>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</si>
  <si>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</si>
  <si>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</si>
  <si>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</si>
  <si>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</si>
  <si>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</si>
  <si>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</si>
  <si>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</si>
  <si>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</si>
  <si>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</si>
  <si>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</si>
  <si>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</si>
  <si>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</si>
  <si>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</si>
  <si>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</si>
  <si>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</si>
  <si>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</si>
  <si>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</si>
  <si>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</si>
  <si>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</si>
  <si>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</si>
  <si>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</si>
  <si>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</si>
  <si>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</si>
  <si>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</si>
  <si>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</si>
  <si>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</si>
  <si>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</si>
  <si>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</si>
  <si>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</si>
  <si>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</si>
  <si>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</si>
  <si>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</si>
  <si>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</si>
  <si>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</si>
  <si>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</si>
  <si>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</si>
  <si>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</si>
  <si>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</si>
  <si>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</si>
  <si>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</si>
  <si>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</si>
  <si>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</si>
  <si>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</si>
  <si>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</si>
  <si>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</si>
  <si>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</si>
  <si>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</si>
  <si>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</si>
  <si>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</si>
  <si>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</si>
  <si>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</si>
  <si>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</si>
  <si>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</si>
  <si>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</si>
  <si>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</si>
  <si>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</si>
  <si>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</si>
  <si>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</si>
  <si>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</si>
  <si>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</si>
  <si>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</si>
  <si>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</si>
  <si>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</si>
  <si>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</si>
  <si>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</si>
  <si>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</si>
  <si>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</si>
  <si>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</si>
  <si>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</si>
  <si>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</si>
  <si>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</si>
  <si>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</si>
  <si>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</si>
  <si>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</si>
  <si>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</si>
  <si>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</si>
  <si>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</si>
  <si>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</si>
  <si>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</si>
  <si>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</si>
  <si>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</si>
  <si>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</si>
  <si>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</si>
  <si>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</si>
  <si>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</si>
  <si>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</si>
  <si>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</si>
  <si>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</si>
  <si>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</si>
  <si>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</si>
  <si>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</si>
  <si>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</si>
  <si>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</si>
  <si>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</si>
  <si>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</si>
  <si>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</si>
  <si>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</si>
  <si>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</si>
  <si>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</si>
  <si>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</si>
  <si>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</si>
  <si>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</si>
  <si>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</si>
  <si>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</si>
  <si>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</si>
  <si>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</si>
  <si>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</si>
  <si>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</si>
  <si>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</si>
  <si>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</si>
  <si>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</si>
  <si>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</si>
  <si>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</si>
  <si>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</si>
  <si>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</si>
  <si>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</si>
  <si>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</si>
  <si>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</si>
  <si>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</si>
  <si>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</si>
  <si>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</si>
  <si>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</si>
  <si>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</si>
  <si>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</si>
  <si>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</si>
  <si>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</si>
  <si>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</si>
  <si>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</si>
  <si>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</si>
  <si>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</si>
  <si>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</si>
  <si>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</si>
  <si>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</si>
  <si>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</si>
  <si>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</si>
  <si>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</si>
  <si>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</si>
  <si>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</si>
  <si>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</si>
  <si>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</si>
  <si>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</si>
  <si>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</si>
  <si>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</si>
  <si>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</si>
  <si>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</si>
  <si>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</si>
  <si>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</si>
  <si>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</si>
  <si>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</si>
  <si>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</si>
  <si>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</si>
  <si>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</si>
  <si>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</si>
  <si>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</si>
  <si>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</si>
  <si>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</si>
  <si>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</si>
  <si>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</si>
  <si>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</si>
  <si>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</si>
  <si>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</si>
  <si>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</si>
  <si>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</si>
  <si>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</si>
  <si>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</si>
  <si>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</si>
  <si>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</si>
  <si>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</si>
  <si>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</si>
  <si>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</si>
  <si>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</si>
  <si>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</si>
  <si>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</si>
  <si>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</si>
  <si>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</si>
  <si>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</si>
  <si>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</si>
  <si>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</si>
  <si>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</si>
  <si>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</si>
  <si>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</si>
  <si>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</si>
  <si>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</si>
  <si>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</si>
  <si>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</si>
  <si>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</si>
  <si>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</si>
  <si>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</si>
  <si>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</si>
  <si>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</si>
  <si>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</si>
  <si>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</si>
  <si>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</si>
  <si>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</si>
  <si>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</si>
  <si>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PCM-20251005-00001116</t>
  </si>
  <si>
    <t>Site Restored by PG</t>
  </si>
  <si>
    <t>PCM-20251005-00001328</t>
  </si>
  <si>
    <t xml:space="preserve">ETA 55 min </t>
  </si>
  <si>
    <t>PCM-20251005-00001351</t>
  </si>
  <si>
    <t xml:space="preserve">ETA 110 min </t>
  </si>
  <si>
    <t>PCM-20251005-00001368</t>
  </si>
  <si>
    <t>EM team was at site and connected PG and turn off 5G due to load issue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</si>
  <si>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</si>
  <si>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</si>
  <si>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</si>
  <si>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</si>
  <si>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</si>
  <si>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</si>
  <si>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t>
  </si>
  <si>
    <t>PCM-20251005-00000990</t>
  </si>
  <si>
    <t>Access issue, located inside Airport, need special arrangement.</t>
  </si>
  <si>
    <t xml:space="preserve"> PCM-20251005-00001247 </t>
  </si>
  <si>
    <t>SCECO team disconnected power due to pending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</si>
  <si>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</si>
  <si>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</si>
  <si>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</si>
  <si>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</si>
  <si>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</si>
  <si>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</si>
  <si>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</si>
  <si>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</si>
  <si>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</si>
  <si>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</si>
  <si>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</si>
  <si>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</si>
  <si>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 xml:space="preserve">ETA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</si>
</sst>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theme="1"/>
      <name val="Calibri"/>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0" totalsRowShown="0" headerRowDxfId="157" dataDxfId="156" headerRowBorderDxfId="154" tableBorderDxfId="155" totalsRowBorderDxfId="153">
  <autoFilter ref="A1:CJ30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 totalsRowShown="0" headerRowDxfId="48" dataDxfId="47" headerRowBorderDxfId="45" tableBorderDxfId="46" totalsRowBorderDxfId="44">
  <autoFilter ref="A1:L1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1" totalsRowShown="0" headerRowDxfId="15" dataDxfId="14" headerRowBorderDxfId="12" tableBorderDxfId="13">
  <autoFilter ref="A1:L3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272.43690208333282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45935.385328124998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45935.385328124998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45935.385328124998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45935.385328124998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45935.385328124998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45935.385328124998</v>
      </c>
      <c r="H8" s="68"/>
      <c r="I8" s="73" t="str">
        <f>IFERROR(VLOOKUP(D8,DB!A:F,6,0),"")</f>
        <v/>
      </c>
      <c r="J8" s="73" t="str">
        <f>IFERROR(VLOOKUP(D8,DB!A:G,7,0),"")</f>
        <v/>
      </c>
      <c r="K8" s="69"/>
      <c r="L8" s="70" t="str">
        <f>IFERROR(VLOOKUP(D8,DB!A:I,9,0),"")</f>
        <v/>
      </c>
    </row>
    <row r="9" spans="1:12" ht="15" customHeight="1">
      <c r="A9" s="143"/>
      <c r="B9" s="144" t="str">
        <f>IFERROR(VLOOKUP(D9,DB!A:K,11,0),"")</f>
        <v/>
      </c>
      <c r="C9" s="144"/>
      <c r="D9" s="144"/>
      <c r="E9" s="145"/>
      <c r="F9" s="146"/>
      <c r="G9" s="147">
        <f ca="1">IFERROR(NOW()-F9,"")</f>
        <v>45935.385328009259</v>
      </c>
      <c r="H9" s="146"/>
      <c r="I9" s="144" t="str">
        <f>IFERROR(VLOOKUP(D9,DB!A:F,6,0),"")</f>
        <v/>
      </c>
      <c r="J9" s="144" t="str">
        <f>IFERROR(VLOOKUP(D9,DB!A:G,7,0),"")</f>
        <v/>
      </c>
      <c r="K9" s="148"/>
      <c r="L9" s="149" t="str">
        <f>IFERROR(VLOOKUP(D9,DB!A:I,9,0),"")</f>
        <v/>
      </c>
    </row>
    <row r="10" spans="1:12" ht="15" customHeight="1">
      <c r="A10" s="143"/>
      <c r="B10" s="144" t="str">
        <f>IFERROR(VLOOKUP(D10,DB!A:K,11,0),"")</f>
        <v/>
      </c>
      <c r="C10" s="144"/>
      <c r="D10" s="144"/>
      <c r="E10" s="145"/>
      <c r="F10" s="146"/>
      <c r="G10" s="147">
        <f ca="1">IFERROR(NOW()-F10,"")</f>
        <v>45935.385328009259</v>
      </c>
      <c r="H10" s="146"/>
      <c r="I10" s="144" t="str">
        <f>IFERROR(VLOOKUP(D10,DB!A:F,6,0),"")</f>
        <v/>
      </c>
      <c r="J10" s="144" t="str">
        <f>IFERROR(VLOOKUP(D10,DB!A:G,7,0),"")</f>
        <v/>
      </c>
      <c r="K10" s="148"/>
      <c r="L10" s="149" t="str">
        <f>IFERROR(VLOOKUP(D10,DB!A:I,9,0),"")</f>
        <v/>
      </c>
    </row>
    <row r="11" spans="1:12" ht="15" customHeight="1">
      <c r="A11" s="63"/>
      <c r="B11" s="73" t="str">
        <f>IFERROR(VLOOKUP(D11,DB!A:K,11,0),"")</f>
        <v/>
      </c>
      <c r="C11" s="64"/>
      <c r="D11" s="64"/>
      <c r="E11" s="65"/>
      <c r="F11" s="66"/>
      <c r="G11" s="67">
        <f ca="1">IFERROR(NOW()-F11,"")</f>
        <v>45935.385328124998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45935.385328124998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45935.385328124998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45935.385328124998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45935.385328124998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45935.385328124998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45935.385328124998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45935.385328124998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45935.385328124998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45935.385328124998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45935.385328124998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45935.385328124998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45935.385328124998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45935.385328124998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45935.385328124998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45935.385328124998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45935.385328124998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45935.385328124998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45935.385328124998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45935.385328124998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45935.385328124998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45935.385328124998</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CCA3E295-FFBA-4410-A680-6AE83A47D393}"/>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0"/>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243.73354560184816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128.65824467592756</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110.38549004629749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24446</v>
      </c>
      <c r="E6" s="131" t="s">
        <v>38964</v>
      </c>
      <c r="F6" s="132">
        <v>45935.248159722221</v>
      </c>
      <c r="G6" s="133">
        <f ca="1">IFERROR(NOW()-F6,"-")</f>
        <v>0.13716828703763895</v>
      </c>
      <c r="H6" s="132">
        <v>45935.242604166669</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17550</v>
      </c>
      <c r="E7" s="131" t="s">
        <v>38964</v>
      </c>
      <c r="F7" s="132">
        <v>45935.357835648145</v>
      </c>
      <c r="G7" s="133">
        <f ca="1">IFERROR(NOW()-F7,"-")</f>
        <v>2.7492361114127561E-2</v>
      </c>
      <c r="H7" s="132">
        <v>45935.341168981482</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27558</v>
      </c>
      <c r="E8" s="131" t="s">
        <v>38964</v>
      </c>
      <c r="F8" s="132">
        <v>45935.368587962963</v>
      </c>
      <c r="G8" s="133">
        <f ca="1">IFERROR(NOW()-F8,"-")</f>
        <v>1.6740046296035871E-2</v>
      </c>
      <c r="H8" s="132">
        <v>45935.359560185185</v>
      </c>
      <c r="I8" s="18" t="str">
        <f>IFERROR(VLOOKUP(D8,DB!A:F,6,0),"")</f>
        <v>SCECO</v>
      </c>
      <c r="J8" s="18" t="str">
        <f>IFERROR(VLOOKUP(D8,DB!A:G,7,0),"")</f>
        <v>Dead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45935.385328009259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45935.385328009259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45935.385328009259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45935.385328009259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45935.385328009259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45935.385328009259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45935.385328009259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45935.385328009259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45935.385328009259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45935.385328009259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45935.385328009259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45935.385328009259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45935.385328009259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45935.385328009259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45935.385328009259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45935.385328009259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45935.385328009259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45935.385328009259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45935.385328009259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45935.385328009259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45935.385328009259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45935.385328009259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45935.385328009259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45935.385328009259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45935.385328009259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45935.385328009259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45935.385328009259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45935.385328009259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45935.385328009259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45935.385328009259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45935.385328009259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45935.385328009259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45935.385328009259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45935.385328009259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45935.385328009259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45935.385328009259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45935.385328009259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45935.385328009259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45935.385328009259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45935.385328009259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45935.385328009259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45935.385328009259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45935.385328009259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45935.385328009259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45935.385328009259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45935.385328009259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45935.385328009259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45935.385328009259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45935.385328009259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45935.385328009259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45935.385328009259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45935.385328009259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45935.385328009259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45935.385328009259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45935.385328009259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45935.385328009259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45935.385328009259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45935.385328009259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45935.385328009259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45935.385328009259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45935.385328009259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45935.385328009259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45935.385328009259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45935.385328009259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45935.385328009259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45935.385328009259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45935.385328009259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45935.385328009259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45935.385328009259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45935.385328009259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45935.385328009259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45935.385328009259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45935.385328009259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45935.385328009259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45935.385328009259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45935.385328009259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45935.385328009259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45935.385328009259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45935.385328009259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45935.385328009259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45935.385328009259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45935.385328009259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45935.385328009259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45935.385328009259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45935.385328009259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45935.385328009259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45935.385328009259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45935.385328009259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45935.385328009259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45935.385328009259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45935.385328009259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45935.385328009259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45935.385328009259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45935.385328009259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45935.385328009259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45935.385328009259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45935.385328009259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45935.385328009259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45935.385328009259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45935.385328009259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45935.385328009259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45935.385328009259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45935.385328009259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45935.385328009259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45935.385328009259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45935.385328009259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45935.385328009259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45935.385328009259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45935.385328009259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45935.385328009259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45935.385328009259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45935.385328009259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45935.385328009259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45935.385328009259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45935.385328009259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45935.385328009259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45935.385328009259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45935.385328009259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45935.385328009259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45935.385328009259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45935.385328009259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45935.385328009259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45935.385328009259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45935.385328009259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45935.385328009259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45935.385328009259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45935.385328009259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45935.385328009259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45935.385328009259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45935.385328009259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45935.385328009259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45935.385328009259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45935.385328009259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45935.385328009259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45935.385328009259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45935.385328009259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45935.385328009259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45935.385328009259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45935.385328009259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45935.385328009259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45935.385328009259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45935.385328009259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45935.385328009259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45935.385328009259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45935.385328009259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45935.385328009259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45935.385328009259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45935.385328009259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45935.385328009259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45935.385328009259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45935.385328009259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45935.385328009259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45935.385328009259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45935.385328009259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45935.385328009259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45935.385328009259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45935.385328009259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45935.385328009259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45935.385328009259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45935.385328009259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45935.385328009259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45935.385328009259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45935.385328009259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45935.385328009259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45935.385328009259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45935.385328009259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45935.385328009259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45935.385328009259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45935.385328009259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45935.385328009259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45935.385328009259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45935.385328009259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45935.385328009259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45935.385328009259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45935.385328009259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45935.385328009259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45935.385328009259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45935.385328009259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45935.385328009259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45935.385328009259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45935.385328009259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45935.385328009259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45935.385328009259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45935.385328009259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45935.385328009259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45935.385328009259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45935.385328009259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45935.385328009259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45935.385328009259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45935.385328009259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45935.385328009259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45935.385328009259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45935.385328009259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45935.385328009259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45935.385328009259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45935.385328009259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45935.385328009259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45935.385328009259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45935.385328009259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45935.385328009259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45935.385328009259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45935.385328009259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45935.385328009259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45935.385328009259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45935.385328009259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45935.385328009259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45935.385328009259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45935.385328009259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45935.385328009259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45935.385328009259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45935.385328009259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45935.385328009259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45935.385328009259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45935.385328009259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45935.385328009259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45935.385328009259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45935.385328009259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45935.385328009259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45935.385328009259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45935.385328009259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45935.385328009259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45935.385328009259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45935.385328009259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45935.385328009259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45935.385328009259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45935.385328009259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45935.385328009259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45935.385328009259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45935.385328009259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45935.385328009259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45935.385328009259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45935.385328009259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45935.385328009259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45935.385328009259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45935.385328009259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45935.385328009259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45935.385328009259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45935.385328009259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45935.385328009259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45935.385328009259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45935.385328009259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45935.385328009259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45935.385328009259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45935.385328009259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45935.385328009259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45935.385328009259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45935.385328009259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45935.385328009259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45935.385328009259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45935.385328009259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45935.385328009259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45935.385328009259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45935.385328009259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45935.385328009259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45935.385328009259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45935.385328009259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45935.385328009259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45935.385328009259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45935.385328009259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45935.385328009259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45935.385328009259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45935.385328009259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45935.385328009259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45935.385328009259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45935.385328009259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45935.385328009259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45935.385328009259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45935.385328009259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45935.385328009259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45935.385328009259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45935.385328009259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45935.385328009259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45935.385328009259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45935.385328009259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45935.385328009259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45935.385328009259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45935.385328009259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45935.385328009259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45935.385328009259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45935.385328009259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45935.385328009259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45935.385328009259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45935.385328009259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45935.385328009259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45935.385328009259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45935.385328009259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45935.385328009259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45935.385328009259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45935.385328009259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45935.385328009259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45935.385328009259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45935.385328009259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sheetData>
  <dataValidations count="2">
    <dataValidation allowBlank="1" showInputMessage="1" showErrorMessage="1" sqref="E1" xr:uid="{4D935161-CDD3-4592-B877-3FB59C99E142}"/>
    <dataValidation type="list" allowBlank="1" showInputMessage="1" showErrorMessage="1" sqref="E3:E30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tabSelected="1"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39058</v>
      </c>
      <c r="B2" s="75" t="str">
        <f>IFERROR(VLOOKUP(D2,DB!A:K,11,0),"")</f>
        <v>R3</v>
      </c>
      <c r="C2" s="18">
        <v>1</v>
      </c>
      <c r="D2" s="18" t="s">
        <v>11543</v>
      </c>
      <c r="E2" s="18" t="s">
        <v>38964</v>
      </c>
      <c r="F2" s="142">
        <v>45935.374467592592</v>
      </c>
      <c r="G2" s="21">
        <f t="shared" ref="G2:G52" ca="1" si="0">IFERROR(NOW()-F2,"-")</f>
        <v>1.0860416667128447E-2</v>
      </c>
      <c r="H2" s="142">
        <v>45935.277465277781</v>
      </c>
      <c r="I2" s="19" t="str">
        <f>IFERROR(VLOOKUP(D2,DB!A:F,6,0),"")</f>
        <v>SCECO</v>
      </c>
      <c r="J2" s="18" t="str">
        <f>IFERROR(VLOOKUP(D2,DB!A:G,7,0),"")</f>
        <v>Weak</v>
      </c>
      <c r="K2" s="50" t="s">
        <v>39059</v>
      </c>
      <c r="L2" s="23" t="str">
        <f>IFERROR(VLOOKUP(D2,DB!A:I,9,0),"")</f>
        <v>Latis</v>
      </c>
    </row>
    <row r="3" spans="1:13" ht="15" customHeight="1">
      <c r="A3" s="19"/>
      <c r="B3" s="75" t="str">
        <f>IFERROR(VLOOKUP(D3,DB!A:K,11,0),"")</f>
        <v/>
      </c>
      <c r="C3" s="18"/>
      <c r="D3" s="18"/>
      <c r="E3" s="18"/>
      <c r="F3" s="20"/>
      <c r="G3" s="21">
        <f t="shared" ca="1" si="0"/>
        <v>45935.385328009259</v>
      </c>
      <c r="H3" s="22"/>
      <c r="I3" s="19" t="str">
        <f>IFERROR(VLOOKUP(D3,DB!A:F,6,0),"")</f>
        <v/>
      </c>
      <c r="J3" s="18" t="str">
        <f>IFERROR(VLOOKUP(D3,DB!A:G,7,0),"")</f>
        <v/>
      </c>
      <c r="K3" s="50"/>
      <c r="L3" s="23" t="str">
        <f>IFERROR(VLOOKUP(D3,DB!A:I,9,0),"")</f>
        <v/>
      </c>
    </row>
    <row r="4" spans="1:13" ht="15" customHeight="1">
      <c r="A4" s="19"/>
      <c r="B4" s="75" t="str">
        <f>IFERROR(VLOOKUP(D4,DB!A:K,11,0),"")</f>
        <v>R3</v>
      </c>
      <c r="C4" s="18"/>
      <c r="D4" s="18" t="s">
        <v>23651</v>
      </c>
      <c r="E4" s="18"/>
      <c r="F4" s="20"/>
      <c r="G4" s="21">
        <f t="shared" ca="1" si="0"/>
        <v>45935.385328009259</v>
      </c>
      <c r="H4" s="22"/>
      <c r="I4" s="19" t="str">
        <f>IFERROR(VLOOKUP(D4,DB!A:F,6,0),"")</f>
        <v>SCECO</v>
      </c>
      <c r="J4" s="18" t="str">
        <f>IFERROR(VLOOKUP(D4,DB!A:G,7,0),"")</f>
        <v>Dead</v>
      </c>
      <c r="K4" s="50"/>
      <c r="L4" s="23" t="str">
        <f>IFERROR(VLOOKUP(D4,DB!A:I,9,0),"")</f>
        <v>Latis</v>
      </c>
    </row>
    <row r="5" spans="1:13" ht="15" customHeight="1">
      <c r="A5" s="19"/>
      <c r="B5" s="75" t="str">
        <f>IFERROR(VLOOKUP(D5,DB!A:K,11,0),"")</f>
        <v/>
      </c>
      <c r="C5" s="18"/>
      <c r="D5" s="18"/>
      <c r="E5" s="18"/>
      <c r="F5" s="20"/>
      <c r="G5" s="21">
        <f t="shared" ca="1" si="0"/>
        <v>45935.385328009259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45935.385328009259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45935.385328009259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45935.385328009259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45935.385328009259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45935.385328009259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45935.385328009259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45935.385328009259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45935.385328009259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45935.385328009259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45935.385328009259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45935.385328009259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45935.385328009259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45935.385328009259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45935.385328009259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45935.385328009259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45935.385328009259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45935.385328009259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45935.385328009259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45935.385328009259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45935.385328009259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45935.385328009259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45935.385328009259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45935.385328009259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45935.385328009259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45935.385328009259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45935.385328009259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45935.385328009259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45935.385328009259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45935.385328009259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45935.385328009259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45935.385328009259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45935.385328009259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45935.385328009259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45935.385328009259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45935.385328009259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45935.385328009259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45935.385328009259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45935.385328009259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45935.385328009259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45935.385328009259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45935.385328009259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45935.385328009259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45935.385328009259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45935.385328009259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45935.385328009259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45935.385328009259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45935.385328009259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45935.385328009259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45935.385328009259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45935.385328009259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45935.385328009259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45935.385328009259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45935.385328009259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45935.385328009259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45935.385328009259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45935.385328009259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45935.385328009259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45935.385328009259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45935.385328009259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45935.385328009259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45935.385328009259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45935.385328009259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45935.385328009259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45935.385328009259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45935.385328009259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45935.385328009259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45935.385328009259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45935.385328009259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45935.385328009259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45935.385328009259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45935.385328009259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45935.385328009259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45935.385328009259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45935.385328009259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45935.385328009259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45935.385328009259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45935.385328009259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45935.385328009259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45935.385328009259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45935.385328009259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45935.385328009259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45935.385328009259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45935.385328009259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45935.385328009259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45935.385328009259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45935.385328009259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45935.385328009259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45935.385328009259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45935.385328009259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45935.385328009259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45935.385328009259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45935.385328009259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45935.385328009259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45935.385328009259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45935.385328009259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45935.385328009259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45935.385328009259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45935.385328009259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45935.385328009259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45935.385328009259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45935.385328009259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45935.385328009259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45935.385328009259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45935.385328009259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45935.385328009259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45935.385328009259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45935.385328009259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45935.385328009259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45935.385328009259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45935.385328009259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45935.385328009259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45935.385328009259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45935.385328009259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45935.385328009259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45935.385328009259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45935.385328009259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45935.385328009259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45935.385328009259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45935.385328009259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45935.385328009259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45935.385328009259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45935.385328009259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45935.385328009259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45935.385328009259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45935.385328009259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45935.385328009259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45935.385328009259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45935.385328009259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45935.385328009259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45935.385328009259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45935.385328009259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45935.385328009259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45935.385328009259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45935.385328009259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45935.385328009259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45935.385328009259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45935.385328009259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45935.385328009259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45935.385328009259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45935.385328009259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45935.385328009259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45935.385328009259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45935.385328009259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45935.385328009259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45935.385328009259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45935.385328009259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45935.385328009259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45935.385328009259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45935.385328009259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45935.385328009259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45935.385328009259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45935.385328009259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45935.385328009259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45935.385328009259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45935.385328009259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45935.385328009259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45935.385328009259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45935.385328009259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45935.385328009259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45935.385328009259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45935.385328009259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45935.385328009259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45935.385328009259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45935.385328009259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45935.385328009259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45935.385328009259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45935.385328009259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45935.385328009259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45935.385328009259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45935.385328009259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45935.385328009259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45935.385328009259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45935.385328009259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45935.385328009259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45935.385328009259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45935.385328009259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45935.385328009259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45935.385328009259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45935.385328009259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45935.385328009259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45935.385328009259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45935.385328009259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45935.385328009259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45935.385328009259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45935.385328009259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45935.385328009259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45935.385328009259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45935.385328009259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45935.385328009259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45935.385328009259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45935.385328009259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45935.385328009259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45935.385328009259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45935.385328009259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45935.385328009259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45935.385328009259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45935.385328009259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45935.385328009259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45935.385328009259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45935.385328009259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45935.385328009259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45935.385328009259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45935.385328009259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45935.385328009259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45935.385328009259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45935.385328009259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45935.385328009259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45935.385328009259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45935.385328009259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45935.385328009259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45935.385328009259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45935.385328009259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45935.385328009259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45935.385328009259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45935.385328009259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45935.385328009259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45935.385328009259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45935.385328009259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45935.385328009259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45935.385328009259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45935.385328009259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45935.385328009259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45935.385328009259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45935.385328009259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45935.385328009259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45935.385328009259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45935.385328009259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45935.385328009259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45935.385328009259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45935.385328009259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45935.385328009259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45935.385328009259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45935.385328009259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45935.385328009259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45935.385328009259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45935.385328009259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45935.385328009259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45935.385328009259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45935.385328009259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45935.385328009259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45935.385328124998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45935.385328124998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45935.385328124998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45935.385328124998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45935.385328124998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45935.385328124998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45935.385328124998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45935.385328124998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45935.385328124998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45935.385328124998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45935.385328124998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45935.385328124998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45935.385328124998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45935.385328124998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45935.385328124998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45935.385328124998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45935.385328124998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45935.385328124998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45935.385328124998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45935.385328124998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45935.385328124998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45935.385328124998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45935.385328124998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45935.385328124998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45935.385328124998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45935.385328124998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45935.385328124998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45935.385328124998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45935.385328124998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45935.385328124998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45935.385328124998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45935.385328124998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45935.385328124998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45935.385328124998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45935.385328124998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45935.385328124998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45935.385328124998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45935.385328124998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45935.385328124998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45935.385328124998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45935.385328124998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45935.385328124998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45935.385328124998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45935.385328124998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45935.385328124998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45935.385328124998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45935.385328124998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45935.385328124998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45935.385328124998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45935.385328124998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45935.385328124998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45935.385328124998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45935.385328124998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45935.385328124998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45935.385328124998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45935.385328124998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45935.385328124998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45935.385328124998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45935.385328124998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45935.385328124998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45935.385328124998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45935.385328124998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45935.385328124998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45935.385328124998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45935.385328124998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45935.385328124998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45935.385328124998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45935.385328124998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45935.385328124998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45935.385328124998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45935.385328124998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45935.385328124998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45935.385328124998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45935.385328124998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45935.385328124998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45935.385328124998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45935.385328124998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45935.385328124998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45935.385328124998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45935.385328124998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45935.385328124998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45935.385328124998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45935.385328124998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45935.385328124998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45935.385328124998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45935.385328124998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45935.385328124998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45935.385328124998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45935.385328124998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45935.385328124998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45935.385328124998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45935.385328124998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45935.385328124998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45935.385328124998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45935.385328124998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45935.385328124998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45935.385328124998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45935.385328124998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45935.385328124998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45935.385328124998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45935.385328124998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45935.385328124998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45935.385328124998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45935.385328124998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45935.385328124998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45935.385328124998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45935.385328124998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45935.385328124998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45935.385328124998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45935.385328124998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45935.385328124998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45935.385328124998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45935.385328124998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45935.385328124998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45935.385328124998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45935.385328124998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45935.385328124998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45935.385328124998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45935.385328124998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45935.385328124998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45935.385328124998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45935.385328124998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45935.385328124998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45935.385328124998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45935.385328124998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45935.385328124998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45935.385328124998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45935.385328124998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45935.385328124998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45935.385328124998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45935.385328124998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45935.385328124998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45935.385328124998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45935.385328124998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45935.385328124998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45935.385328124998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45935.385328124998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45935.385328124998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45935.385328124998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45935.385328124998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45935.385328124998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45935.385328124998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45935.385328124998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45935.385328124998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45935.385328124998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45935.385328124998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45935.385328124998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45935.385328124998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45935.385328124998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45935.385328124998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45935.385328124998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45935.385328124998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45935.385328124998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45935.385328124998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45935.385328124998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45935.385328124998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45935.385328124998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45935.385328124998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45935.385328124998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45935.385328124998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45935.385328124998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45935.385328124998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45935.385328124998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45935.385328124998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45935.385328124998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45935.385328124998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45935.385328124998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45935.385328124998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45935.385328124998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45935.385328124998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45935.385328124998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45935.385328124998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45935.385328124998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45935.385328124998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45935.385328124998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45935.385328124998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45935.385328124998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45935.385328124998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45935.385328124998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45935.385328124998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45935.385328124998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45935.385328124998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45935.385328124998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45935.385328124998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45935.385328124998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45935.385328124998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45935.385328124998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45935.385328124998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45935.385328124998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45935.385328124998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45935.385328124998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45935.385328124998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45935.385328124998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45935.385328124998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45935.385328124998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45935.385328124998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45935.385328124998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45935.385328124998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45935.385328124998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45935.385328124998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45935.385328124998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45935.385328124998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45935.385328124998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45935.385328124998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45935.385328124998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45935.385328124998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45935.385328124998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45935.385328124998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45935.385328124998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45935.385328124998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45935.385328124998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45935.385328124998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45935.385328124998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45935.385328124998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45935.385328124998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45935.385328124998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45935.385328124998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45935.385328124998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45935.385328124998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45935.385328124998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45935.385328124998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45935.385328124998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45935.385328124998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45935.385328124998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45935.385328124998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45935.385328124998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45935.385328124998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45935.385328124998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45935.385328124998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45935.385328124998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45935.385328124998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45935.385328124998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45935.385328124998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45935.385328124998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45935.385328124998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45935.385328124998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45935.385328124998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45935.385328124998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45935.385328124998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45935.385328124998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45935.385328124998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45935.385328124998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45935.385328124998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45935.385328124998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45935.385328124998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45935.385328124998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45935.385328124998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45935.385328124998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45935.385328124998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45935.385328124998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45935.385328124998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45935.385328124998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45935.385328124998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45935.385328124998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45935.385328124998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45935.385328124998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45935.385328124998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45935.385328124998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45935.385328124998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45935.385328124998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45935.385328124998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45935.385328124998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45935.385328124998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45935.385328124998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45935.385328124998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45935.385328124998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45935.385328124998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45935.385328124998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45935.385328124998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45935.385328124998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45935.385328124998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45935.385328124998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45935.385328124998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45935.385328124998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45935.385328124998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45935.385328124998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45935.385328124998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45935.385328124998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45935.385328124998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45935.385328124998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45935.385328124998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45935.385328124998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45935.385328124998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45935.385328124998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45935.385328124998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45935.385328124998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45935.385328124998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45935.385328124998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45935.385328124998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45935.385328124998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45935.385328124998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45935.385328124998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45935.385328124998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45935.385328124998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45935.385328124998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45935.385328124998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45935.385328124998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45935.385328124998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45935.385328124998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45935.385328124998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45935.385328124998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45935.385328124998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45935.385328124998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45935.385328124998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45935.385328124998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45935.385328124998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45935.385328124998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45935.385328124998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45935.385328124998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45935.385328124998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45935.385328124998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45935.385328124998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45935.385328124998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45935.385328124998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45935.385328124998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45935.385328124998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45935.385328124998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45935.385328124998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45935.385328124998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45935.385328124998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45935.385328124998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45935.385328124998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45935.385328124998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45935.385328124998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45935.385328124998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45935.385328124998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45935.385328124998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45935.385328124998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45935.385328124998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45935.385328124998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45935.385328124998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45935.385328124998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45935.385328124998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45935.385328124998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45935.385328124998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45935.385328124998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45935.385328124998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45935.385328124998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45935.385328124998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45935.385328124998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45935.385328124998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45935.385328124998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45935.385328124998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45935.385328124998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45935.385328124998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45935.385328124998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45935.385328124998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45935.385328124998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45935.385328124998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45935.385328124998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45935.385328124998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45935.385328124998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45935.385328124998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45935.385328124998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45935.385328124998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45935.385328124998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45935.385328124998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45935.385328124998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45935.385328124998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45935.385328124998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45935.385328124998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45935.385328124998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45935.385328124998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45935.385328124998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45935.385328124998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45935.385328124998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45935.385328124998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45935.385328124998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45935.385328124998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45935.385328124998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45935.385328124998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45935.385328124998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45935.385328124998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45935.385328124998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45935.385328124998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45935.385328124998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45935.385328124998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45935.385328124998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45935.385328124998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45935.385328124998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45935.385328124998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45935.385328124998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45935.385328124998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45935.385328124998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45935.385328124998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45935.385328124998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45935.385328124998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45935.385328124998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45935.385328124998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45935.385328124998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45935.385328124998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45935.385328124998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45935.385328124998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45935.385328124998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45935.385328124998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45935.385328124998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45935.385328124998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45935.385328124998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45935.385328124998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45935.385328124998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45935.385328124998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45935.385328124998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45935.385328124998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45935.385328124998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45935.385328124998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45935.385328124998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45935.385328124998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45935.385328124998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45935.385328124998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45935.385328124998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45935.385328124998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45935.385328124998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45935.385328124998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45935.385328124998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45935.385328124998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45935.385328124998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45935.385328124998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45935.385328124998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45935.385328124998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45935.385328124998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45935.385328124998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45935.385328124998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45935.385328124998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45935.385328124998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45935.385328124998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45935.385328124998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45935.385328124998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45935.385328124998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45935.385328124998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45935.385328124998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45935.385328124998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45935.385328124998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45935.385328124998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45935.385328124998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45935.385328124998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45935.385328124998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45935.385328124998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45935.385328124998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45935.385328124998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45935.385328124998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45935.385328124998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45935.385328124998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45935.385328124998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45935.385328124998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45935.385328124998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45935.385328124998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45935.385328124998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45935.385328124998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45935.385328124998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45935.385328124998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45935.385328124998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45935.385328124998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45935.385328124998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45935.385328124998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45935.385328124998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45935.385328124998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45935.385328124998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45935.385328124998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45935.385328124998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45935.385328124998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45935.385328124998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45935.385328124998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45935.385328124998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45935.385328124998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45935.385328124998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45935.385328124998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45935.385328124998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45935.385328124998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45935.385328124998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45935.385328124998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45935.385328124998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45935.385328124998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45935.385328124998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45935.385328124998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45935.385328124998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45935.385328124998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45935.385328124998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45935.385328124998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45935.385328124998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45935.385328124998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45935.385328124998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45935.385328124998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45935.385328124998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45935.385328124998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45935.385328124998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45935.385328124998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45935.385328124998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45935.385328124998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45935.385328124998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45935.385328124998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45935.385328124998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45935.385328124998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45935.385328124998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45935.385328124998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45935.385328124998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45935.385328124998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45935.385328124998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45935.385328124998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45935.385328124998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45935.385328124998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45935.385328124998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45935.385328124998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45935.385328124998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45935.385328124998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45935.385328124998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45935.385328124998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45935.385328124998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45935.385328124998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45935.385328124998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45935.385328124998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45935.385328124998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45935.385328124998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45935.385328124998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45935.385328124998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45935.385328124998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45935.385328124998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45935.385328124998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45935.385328124998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45935.385328124998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45935.385328124998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45935.385328124998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45935.385328124998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45935.385328124998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45935.385328124998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45935.385328124998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45935.385328124998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45935.385328124998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45935.385328124998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45935.385328124998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45935.385328124998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45935.385328124998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45935.385328124998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45935.385328124998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45935.385328124998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45935.385328124998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45935.385328124998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45935.385328124998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45935.385328124998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45935.385328124998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45935.385328124998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45935.385328124998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45935.385328124998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45935.385328124998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45935.385328124998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45935.385328124998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45935.385328124998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45935.385328124998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45935.385328124998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45935.385328124998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45935.385328124998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45935.385328124998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45935.385328124998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45935.385328124998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45935.385328124998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45935.385328124998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45935.385328124998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45935.385328124998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45935.385328124998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45935.385328124998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45935.385328124998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45935.385328124998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45935.385328124998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45935.385328124998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45935.385328124998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45935.385328124998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45935.385328124998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45935.385328124998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45935.385328124998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45935.385328124998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45935.385328124998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45935.385328124998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45935.385328124998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45935.385328124998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45935.385328124998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45935.385328124998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45935.385328124998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45935.385328124998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45935.385328124998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45935.385328124998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45935.385328124998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45935.385328124998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45935.385328124998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45935.385328124998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45935.385328124998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45935.385328124998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45935.385328124998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45935.385328124998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45935.385328124998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45935.385328124998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45935.385328124998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45935.385328124998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45935.385328124998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45935.385328124998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45935.385328124998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45935.385328124998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45935.385328124998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45935.385328124998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45935.385328124998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45935.385328124998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45935.385328124998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45935.385328124998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45935.385328124998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45935.385328124998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45935.385328124998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45935.385328124998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45935.385328124998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45935.385328124998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45935.385328124998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45935.385328124998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45935.385328124998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45935.385328124998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45935.385328124998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45935.385328124998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45935.385328124998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45935.385328124998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45935.385328124998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45935.385328124998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45935.385328124998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45935.385328124998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45935.385328124998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45935.385328124998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45935.385328124998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45935.385328124998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45935.385328124998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45935.385328124998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45935.385328124998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45935.385328124998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45935.385328124998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45935.385328124998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45935.385328124998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45935.385328124998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45935.385328124998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45935.385328124998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45935.385328124998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45935.385328124998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45935.385328124998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45935.385328124998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45935.385328124998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45935.385328124998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45935.385328124998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45935.385328124998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45935.385328124998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45935.385328124998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45935.385328124998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45935.385328124998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45935.385328124998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45935.385328124998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45935.385328124998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45935.385328124998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45935.385328124998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45935.385328124998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45935.385328124998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45935.385328124998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45935.385328124998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45935.385328124998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45935.385328124998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45935.385328124998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45935.385328124998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45935.385328124998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45935.385328124998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45935.385328124998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45935.385328124998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45935.385328124998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45935.385328124998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45935.385328124998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45935.385328124998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45935.385328124998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45935.385328124998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45935.385328124998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45935.385328124998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45935.385328124998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45935.385328124998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45935.385328124998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45935.385328124998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45935.385328124998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45935.385328124998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45935.385328124998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45935.385328124998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45935.385328124998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45935.385328124998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45935.385328124998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45935.385328124998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45935.385328124998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45935.385328124998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45935.385328124998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45935.385328124998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45935.385328124998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45935.385328124998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45935.385328124998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45935.385328124998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45935.385328124998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45935.385328124998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45935.385328124998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45935.385328124998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45935.385328124998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45935.385328124998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45935.385328124998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45935.385328124998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45935.385328124998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45935.385328124998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45935.385328124998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45935.385328124998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45935.385328124998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45935.385328124998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45935.385328124998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45935.385328124998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45935.385328124998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45935.385328124998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45935.385328124998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45935.385328124998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45935.385328124998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45935.385328124998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45935.385328124998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45935.385328124998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45935.385328124998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45935.385328124998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45935.385328124998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45935.385328124998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45935.385328124998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45935.385328124998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45935.385328124998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45935.385328124998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45935.385328124998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45935.385328124998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45935.385328124998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45935.385328124998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45935.385328124998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45935.385328124998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45935.385328124998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45935.385328124998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45935.385328124998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45935.385328124998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45935.385328124998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45935.385328124998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45935.385328124998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45935.385328124998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45935.385328124998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45935.385328124998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45935.385328124998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45935.385328124998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45935.385328124998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45935.385328124998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45935.385328124998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45935.385328124998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45935.385328124998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45935.385328124998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45935.385328124998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45935.385328124998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45935.385328124998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45935.385328124998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45935.385328124998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45935.385328124998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45935.385328124998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45935.385328124998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45935.385328124998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45935.385328124998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45935.385328124998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45935.385328124998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45935.385328124998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45935.385328124998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45935.385328124998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45935.385328124998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45935.385328124998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45935.385328124998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45935.385328124998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45935.385328124998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45935.385328124998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45935.385328124998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45935.385328124998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45935.385328124998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45935.385328124998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45935.385328124998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45935.385328124998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45935.385328124998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45935.385328124998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45935.385328124998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45935.385328124998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45935.385328124998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45935.385328124998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45935.385328124998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45935.385328124998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45935.385328124998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45935.385328124998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45935.385328124998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45935.385328124998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45935.385328124998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45935.385328124998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45935.385328124998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45935.385328124998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45935.385328124998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45935.385328124998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45935.385328124998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45935.385328124998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45935.385328124998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45935.385328124998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45935.385328124998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45935.385328124998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45935.385328124998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45935.385328124998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45935.385328124998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45935.385328124998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45935.385328124998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45935.385328124998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45935.385328124998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45935.385328124998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45935.385328124998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45935.385328124998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45935.385328124998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45935.385328124998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45935.385328124998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45935.385328124998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45935.385328124998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45935.385328124998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45935.385328124998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45935.385328124998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45935.385328124998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45935.385328124998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45935.385328124998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45935.385328124998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45935.385328124998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45935.385328124998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45935.385328124998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45935.385328124998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45935.385328124998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45935.385328124998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45935.385328124998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45935.385328124998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45935.385328124998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45935.385328124998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45935.385328124998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45935.385328124998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45935.385328124998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45935.385328124998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45935.385328124998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45935.385328124998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45935.385328124998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45935.385328124998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45935.385328124998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45935.385328124998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45935.385328124998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45935.385328124998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45935.385328124998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45935.385328124998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45935.385328124998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45935.385328124998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45935.385328124998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45935.385328124998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45935.385328124998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45935.385328124998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45935.385328124998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45935.385328124998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45935.385328124998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45935.385328124998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45935.385328124998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45935.385328124998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45935.385328124998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45935.385328124998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45935.385328124998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45935.385328124998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45935.385328124998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45935.385328124998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45935.385328124998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45935.385328124998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45935.385328124998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45935.385328124998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45935.385328124998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45935.385328124998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45935.385328124998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45935.385328124998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45935.385328124998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45935.385328124998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45935.385328124998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45935.385328124998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45935.385328124998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45935.385328124998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45935.385328124998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45935.385328124998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45935.385328124998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45935.385328124998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45935.385328124998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45935.385328124998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45935.385328124998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45935.385328124998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45935.385328124998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45935.385328124998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45935.385328124998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45935.385328124998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45935.385328124998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45935.385328124998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45935.385328124998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45935.385328124998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45935.385328124998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45935.385328124998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45935.385328124998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45935.385328124998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45935.385328124998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45935.385328124998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45935.385328124998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45935.385328124998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45935.385328124998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45935.385328124998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45935.385328124998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45935.385328124998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45935.385328124998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45935.385328124998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45935.385328124998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45935.385328124998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45935.385328124998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45935.385328124998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45935.385328124998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45935.385328124998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45935.385328124998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45935.385328124998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45935.385328124998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45935.385328124998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45935.385328124998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45935.385328124998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45935.385328124998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45935.385328124998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45935.385328124998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45935.385328124998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45935.385328124998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45935.385328124998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45935.385328124998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45935.385328124998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45935.385328124998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45935.385328124998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45935.385328124998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45935.385328124998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45935.385328124998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45935.385328124998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45935.385328124998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45935.385328124998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45935.385328124998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45935.385328124998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45935.385328124998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45935.385328124998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45935.385328124998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45935.385328124998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45935.385328124998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45935.385328124998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45935.385328124998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45935.385328124998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45935.385328124998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45935.385328124998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45935.385328124998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45935.385328124998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45935.385328124998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45935.385328124998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45935.385328124998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45935.385328124998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45935.385328124998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45935.385328124998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45935.385328124998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45935.385328124998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45935.385328124998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45935.385328124998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45935.385328124998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45935.385328124998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45935.385328124998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45935.385328124998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45935.385328124998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45935.385328124998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45935.385328124998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45935.385328124998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45935.385328124998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45935.385328124998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45935.385328124998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45935.385328124998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45935.385328124998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45935.385328124998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45935.385328124998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45935.385328124998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45935.385328124998</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231.90461041666276</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4.4950502314823098</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34306</v>
      </c>
      <c r="E4" s="112" t="s">
        <v>38964</v>
      </c>
      <c r="F4" s="113">
        <v>45934.995312500003</v>
      </c>
      <c r="G4" s="114">
        <f ca="1">IFERROR(NOW()-F4,"")</f>
        <v>0.39001550925604533</v>
      </c>
      <c r="H4" s="113">
        <v>45934.989328703705</v>
      </c>
      <c r="I4" s="110" t="str">
        <f>IFERROR(VLOOKUP(D4,DB!A:F,6,0),"")</f>
        <v>SCECO</v>
      </c>
      <c r="J4" s="110" t="str">
        <f>IFERROR(VLOOKUP(D4,DB!A:G,7,0),"")</f>
        <v>Dead</v>
      </c>
      <c r="K4" s="115" t="s">
        <v>39066</v>
      </c>
      <c r="L4" s="107" t="str">
        <f>IFERROR(VLOOKUP(D4,DB!A:I,9,0),"")</f>
        <v>Latis</v>
      </c>
    </row>
    <row r="5" spans="1:16" ht="15" customHeight="1">
      <c r="A5" s="110" t="s">
        <v>39067</v>
      </c>
      <c r="B5" s="110" t="str">
        <f>IFERROR(VLOOKUP(D5,DB!A:K,11,0),"")</f>
        <v>R4</v>
      </c>
      <c r="C5" s="111">
        <v>2</v>
      </c>
      <c r="D5" s="107" t="s">
        <v>25891</v>
      </c>
      <c r="E5" s="112" t="s">
        <v>38964</v>
      </c>
      <c r="F5" s="113">
        <v>45935.156944444447</v>
      </c>
      <c r="G5" s="114">
        <f ca="1">IFERROR(NOW()-F5,"")</f>
        <v>0.22838356481224764</v>
      </c>
      <c r="H5" s="113">
        <v>45935.07104166667</v>
      </c>
      <c r="I5" s="110" t="str">
        <f>IFERROR(VLOOKUP(D5,DB!A:F,6,0),"")</f>
        <v>Generator-SG</v>
      </c>
      <c r="J5" s="110" t="str">
        <f>IFERROR(VLOOKUP(D5,DB!A:G,7,0),"")</f>
        <v>Good</v>
      </c>
      <c r="K5" s="115" t="s">
        <v>39068</v>
      </c>
      <c r="L5" s="107" t="str">
        <f>IFERROR(VLOOKUP(D5,DB!A:I,9,0),"")</f>
        <v>Latis</v>
      </c>
    </row>
    <row r="6" spans="1:16" ht="15" customHeight="1">
      <c r="A6" s="110" t="s">
        <v>39069</v>
      </c>
      <c r="B6" s="110" t="str">
        <f>IFERROR(VLOOKUP(D6,DB!A:K,11,0),"")</f>
        <v>R4</v>
      </c>
      <c r="C6" s="111">
        <v>1</v>
      </c>
      <c r="D6" s="107" t="s">
        <v>28333</v>
      </c>
      <c r="E6" s="112" t="s">
        <v>38964</v>
      </c>
      <c r="F6" s="113">
        <v>45935.321701388886</v>
      </c>
      <c r="G6" s="114">
        <f ca="1">IFERROR(NOW()-F6,"")</f>
        <v>6.3626620372815523E-2</v>
      </c>
      <c r="H6" s="113">
        <v>45935.315972222219</v>
      </c>
      <c r="I6" s="110" t="str">
        <f>IFERROR(VLOOKUP(D6,DB!A:F,6,0),"")</f>
        <v>SCECO</v>
      </c>
      <c r="J6" s="110" t="str">
        <f>IFERROR(VLOOKUP(D6,DB!A:G,7,0),"")</f>
        <v>Dead</v>
      </c>
      <c r="K6" s="115" t="s">
        <v>39070</v>
      </c>
      <c r="L6" s="107" t="str">
        <f>IFERROR(VLOOKUP(D6,DB!A:I,9,0),"")</f>
        <v>Latis</v>
      </c>
    </row>
    <row r="7" spans="1:16" ht="15" customHeight="1">
      <c r="A7" s="110"/>
      <c r="B7" s="110" t="str">
        <f>IFERROR(VLOOKUP(D7,DB!A:K,11,0),"")</f>
        <v/>
      </c>
      <c r="C7" s="111"/>
      <c r="D7" s="107"/>
      <c r="E7" s="112"/>
      <c r="F7" s="113"/>
      <c r="G7" s="114">
        <f ca="1">IFERROR(NOW()-F7,"")</f>
        <v>45935.385328009259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45935.385328009259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45935.385328009259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45935.385328009259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45935.385328009259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45935.385328009259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45935.385328009259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45935.385328009259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45935.385328009259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45935.385328009259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45935.385328009259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45935.385328009259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45935.385328009259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45935.385328009259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45935.385328009259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45935.385328009259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45935.385328009259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45935.385328009259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45935.385328009259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45935.385328009259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45935.385328009259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45935.385328009259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45935.385328009259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45935.385328009259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45935.385328009259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45935.385328009259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45935.385328009259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45935.385328009259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45935.385328009259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45935.385328009259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45935.385328009259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45935.385328009259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45935.385328009259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45935.385328009259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45935.385328009259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45935.385328009259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45935.385328009259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45935.385328009259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45935.385328009259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45935.385328009259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45935.385328009259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45935.385328009259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45935.385328009259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45935.385328009259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45935.385328009259</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45935.385328009259</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45935.385328009259</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45935.385328009259</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45935.385328009259</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45935.385328009259</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45935.385328009259</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45935.385328009259</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45935.385328009259</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45935.385328009259</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45935.385328009259</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45935.385328009259</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45935.385328009259</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45935.385328009259</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45935.385328009259</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45935.385328009259</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7" sqref="K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43.553267824070645</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39043</v>
      </c>
      <c r="F3" s="38">
        <v>45926.188877314817</v>
      </c>
      <c r="G3" s="39">
        <f ca="1">IFERROR(NOW()-F3,"-")</f>
        <v>9.1964506944423192</v>
      </c>
      <c r="H3" s="38">
        <v>45926.158159722225</v>
      </c>
      <c r="I3" s="37" t="str">
        <f>IFERROR(VLOOKUP(D3,DB!A:F,6,0),"")</f>
        <v>SCECO</v>
      </c>
      <c r="J3" s="37" t="str">
        <f>IFERROR(VLOOKUP(D3,DB!A:G,7,0),"")</f>
        <v>Good</v>
      </c>
      <c r="K3" s="37" t="s">
        <v>39074</v>
      </c>
      <c r="L3" s="37" t="str">
        <f>IFERROR(VLOOKUP(D3,DB!A:I,9,0),"")</f>
        <v>Latis</v>
      </c>
      <c r="M3" s="136"/>
    </row>
    <row r="4" spans="1:13" ht="15">
      <c r="A4" s="37"/>
      <c r="B4" s="37" t="str">
        <f>IFERROR(VLOOKUP(D4,DB!A:K,11,0),"")</f>
        <v/>
      </c>
      <c r="C4" s="37"/>
      <c r="D4" s="37"/>
      <c r="E4" s="37"/>
      <c r="F4" s="38"/>
      <c r="G4" s="39">
        <f ca="1">IFERROR(NOW()-F4,"-")</f>
        <v>45935.385328009259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45935.385328009259</v>
      </c>
      <c r="H5" s="38"/>
      <c r="I5" s="37" t="str">
        <f>IFERROR(VLOOKUP(D5,DB!A:F,6,0),"")</f>
        <v/>
      </c>
      <c r="J5" s="37" t="str">
        <f>IFERROR(VLOOKUP(D5,DB!A:G,7,0),"")</f>
        <v/>
      </c>
      <c r="K5" s="37"/>
      <c r="L5" s="37" t="str">
        <f>IFERROR(VLOOKUP(D5,DB!A:I,9,0),"")</f>
        <v/>
      </c>
      <c r="M5" s="136"/>
    </row>
    <row r="6" spans="1:13" ht="15.75">
      <c r="A6" s="37"/>
      <c r="B6" s="37" t="str">
        <f>IFERROR(VLOOKUP(D6,DB!A:K,11,0),"")</f>
        <v>R5</v>
      </c>
      <c r="C6" s="37"/>
      <c r="D6" s="141" t="s">
        <v>38404</v>
      </c>
      <c r="E6" s="37"/>
      <c r="F6" s="38"/>
      <c r="G6" s="39">
        <f ca="1">IFERROR(NOW()-F6,"-")</f>
        <v>45935.385328009259</v>
      </c>
      <c r="H6" s="38"/>
      <c r="I6" s="37" t="str">
        <f>IFERROR(VLOOKUP(D6,DB!A:F,6,0),"")</f>
        <v>SCECO</v>
      </c>
      <c r="J6" s="37" t="str">
        <f>IFERROR(VLOOKUP(D6,DB!A:G,7,0),"")</f>
        <v>Haj Removal</v>
      </c>
      <c r="K6" s="37"/>
      <c r="L6" s="37" t="str">
        <f>IFERROR(VLOOKUP(D6,DB!A:I,9,0),"")</f>
        <v>Latis</v>
      </c>
      <c r="M6" s="136"/>
    </row>
    <row r="7" spans="1:13" ht="15">
      <c r="A7" s="37"/>
      <c r="B7" s="37" t="str">
        <f>IFERROR(VLOOKUP(D7,DB!A:K,11,0),"")</f>
        <v/>
      </c>
      <c r="C7" s="37"/>
      <c r="D7" s="37"/>
      <c r="E7" s="37"/>
      <c r="F7" s="38"/>
      <c r="G7" s="39">
        <f ca="1">IFERROR(NOW()-F7,"-")</f>
        <v>45935.385328009259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45935.385328009259</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45935.385328009259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45935.385328009259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45935.385328009259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45935.385328009259</v>
      </c>
      <c r="H12" s="38"/>
      <c r="I12" s="37" t="str">
        <f>IFERROR(VLOOKUP(D12,DB!A:F,6,0),"")</f>
        <v/>
      </c>
      <c r="J12" s="37" t="str">
        <f>IFERROR(VLOOKUP(D12,DB!A:G,7,0),"")</f>
        <v/>
      </c>
      <c r="K12" s="37"/>
      <c r="L12" s="37" t="str">
        <f>IFERROR(VLOOKUP(D12,DB!A:I,9,0),"")</f>
        <v/>
      </c>
      <c r="M12" s="136"/>
    </row>
    <row r="13" spans="1:13" ht="15">
      <c r="A13" s="92"/>
      <c r="B13" s="92" t="str">
        <f>IFERROR(VLOOKUP(D13,DB!A:K,11,0),"")</f>
        <v/>
      </c>
      <c r="C13" s="92"/>
      <c r="D13" s="92"/>
      <c r="E13" s="92"/>
      <c r="F13" s="134"/>
      <c r="G13" s="135">
        <f ca="1">IFERROR(NOW()-F13,"-")</f>
        <v>45935.385328009259</v>
      </c>
      <c r="H13" s="134"/>
      <c r="I13" s="92" t="str">
        <f>IFERROR(VLOOKUP(D13,DB!A:F,6,0),"")</f>
        <v/>
      </c>
      <c r="J13" s="92" t="str">
        <f>IFERROR(VLOOKUP(D13,DB!A:G,7,0),"")</f>
        <v/>
      </c>
      <c r="K13" s="92"/>
      <c r="L13" s="92" t="str">
        <f>IFERROR(VLOOKUP(D13,DB!A:I,9,0),"")</f>
        <v/>
      </c>
      <c r="M13" s="136"/>
    </row>
    <row r="14" spans="1:13" ht="15">
      <c r="A14" s="37"/>
      <c r="B14" s="37" t="str">
        <f>IFERROR(VLOOKUP(D14,DB!A:K,11,0),"")</f>
        <v/>
      </c>
      <c r="C14" s="37"/>
      <c r="D14" s="37"/>
      <c r="E14" s="37"/>
      <c r="F14" s="38"/>
      <c r="G14" s="39">
        <f ca="1">IFERROR(NOW()-F14,"-")</f>
        <v>45935.385328009259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45935.385328009259</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45935.385328009259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45935.385328009259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45935.385328009259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45935.385328009259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45935.385328009259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45935.385328009259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45935.385328009259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45935.385328009259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45935.385328009259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45935.385328009259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45935.385328009259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45935.385328009259</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45935.385328009259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45935.385328009259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45935.385328009259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45935.385328009259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45935.385328009259</v>
      </c>
      <c r="H32" s="38"/>
      <c r="I32" s="37" t="str">
        <f>IFERROR(VLOOKUP(D32,DB!A:F,6,0),"")</f>
        <v/>
      </c>
      <c r="J32" s="37" t="str">
        <f>IFERROR(VLOOKUP(D32,DB!A:G,7,0),"")</f>
        <v/>
      </c>
      <c r="K32" s="37"/>
      <c r="L32" s="37" t="str">
        <f>IFERROR(VLOOKUP(D32,DB!A:I,9,0),"")</f>
        <v/>
      </c>
      <c r="M32" s="136"/>
    </row>
    <row r="33" spans="1:13" ht="15">
      <c r="A33" s="37"/>
      <c r="B33" s="37" t="str">
        <f>IFERROR(VLOOKUP(D33,DB!A:K,11,0),"")</f>
        <v/>
      </c>
      <c r="C33" s="37"/>
      <c r="D33"/>
      <c r="E33" s="37"/>
      <c r="F33" s="38"/>
      <c r="G33" s="39">
        <f ca="1">IFERROR(NOW()-F33,"-")</f>
        <v>45935.385328009259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45935.385328009259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45935.385328009259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45935.385328009259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45935.385328009259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45935.385328009259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45935.385328009259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45935.385328009259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45935.385328009259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45935.385328009259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45935.385328009259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45935.385328009259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45935.385328009259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45935.385328009259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45935.385328009259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45935.385328009259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45935.385328009259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45935.385328009259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45935.385328009259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45935.385328009259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45935.385328009259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45935.385328009259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45935.385328009259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45935.385328009259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45935.385328009259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45935.385328009259</v>
      </c>
      <c r="H58" s="38"/>
      <c r="I58" s="37" t="str">
        <f>IFERROR(VLOOKUP(D58,DB!A:F,6,0),"")</f>
        <v/>
      </c>
      <c r="J58" s="37" t="str">
        <f>IFERROR(VLOOKUP(D58,DB!A:G,7,0),"")</f>
        <v/>
      </c>
      <c r="K58" s="37"/>
      <c r="L58" s="37" t="str">
        <f>IFERROR(VLOOKUP(D58,DB!A:I,9,0),"")</f>
        <v/>
      </c>
      <c r="M58" s="136"/>
    </row>
    <row r="59" spans="1:13" ht="15">
      <c r="A59" s="92"/>
      <c r="B59" s="92" t="str">
        <f>IFERROR(VLOOKUP(D59,DB!A:K,11,0),"")</f>
        <v/>
      </c>
      <c r="C59" s="92"/>
      <c r="D59" s="92"/>
      <c r="E59" s="92"/>
      <c r="F59" s="134"/>
      <c r="G59" s="135">
        <f ca="1">IFERROR(NOW()-F59,"-")</f>
        <v>45935.385328009259</v>
      </c>
      <c r="H59" s="134"/>
      <c r="I59" s="92" t="str">
        <f>IFERROR(VLOOKUP(D59,DB!A:F,6,0),"")</f>
        <v/>
      </c>
      <c r="J59" s="92" t="str">
        <f>IFERROR(VLOOKUP(D59,DB!A:G,7,0),"")</f>
        <v/>
      </c>
      <c r="K59" s="92"/>
      <c r="L59" s="92" t="str">
        <f>IFERROR(VLOOKUP(D59,DB!A:I,9,0),"")</f>
        <v/>
      </c>
      <c r="M59" s="136"/>
    </row>
    <row r="60" spans="1:13" ht="15">
      <c r="A60" s="92"/>
      <c r="B60" s="92" t="str">
        <f>IFERROR(VLOOKUP(D60,DB!A:K,11,0),"")</f>
        <v/>
      </c>
      <c r="C60" s="92"/>
      <c r="D60" s="92"/>
      <c r="E60" s="92"/>
      <c r="F60" s="134"/>
      <c r="G60" s="135">
        <f ca="1">IFERROR(NOW()-F60,"-")</f>
        <v>45935.385328009259</v>
      </c>
      <c r="H60" s="134"/>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45935.385328009259</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45935.385328009259</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45935.385328009259</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45935.385328009259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45935.385328009259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45935.385328009259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45935.385328009259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45935.385328009259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45935.385328009259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45935.385328009259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45935.385328009259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45935.385328009259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45935.385328009259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45935.385328009259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45935.385328009259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45935.385328009259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45935.385328009259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45935.385328009259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45935.385328009259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45935.385328009259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45935.385328009259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45935.385328009259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45935.385328009259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45935.385328009259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45935.385328009259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45935.385328009259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45935.385328009259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45935.385328009259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45935.385328009259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45935.385328009259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45935.385328009259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45935.385328009259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45935.385328009259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45935.385328009259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45935.385328009259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45935.385328009259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45935.385328009259</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4"/>
      <c r="G98" s="135">
        <f ca="1">IFERROR(NOW()-F98,"-")</f>
        <v>45935.385328009259</v>
      </c>
      <c r="H98" s="134"/>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45935.385328009259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45935.385328009259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45935.385328009259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45935.385328009259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45935.385328009259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45935.385328009259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45935.385328009259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45935.385328009259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45935.385328009259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45935.385328009259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45935.385328009259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45935.385328009259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45935.385328009259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45935.385328009259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45935.385328009259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45935.385328009259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45935.385328009259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45935.385328009259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45935.385328009259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45935.385328009259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45935.385328009259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45935.385328009259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45935.385328009259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45935.385328009259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45935.385328009259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45935.385328009259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45935.385328009259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45935.385328009259</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45935.385328009259</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45935.385328009259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45935.385328009259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45935.385328009259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45935.385328009259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45935.385328009259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45935.385328009259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45935.385328009259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45935.385328009259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45935.385328009259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45935.385328009259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45935.385328009259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45935.385328009259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45935.385328009259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45935.385328009259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45935.385328009259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45935.385328009259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45935.385328009259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45935.385328009259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45935.385328009259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45935.385328009259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45935.385328009259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45935.385328009259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45935.385328009259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45935.385328009259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45935.385328009259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45935.385328009259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45935.385328009259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45935.385328009259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45935.385328009259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45935.385328009259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45935.385328009259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45935.385328009259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45935.385328009259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45935.385328009259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45935.385328009259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45935.385328009259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45935.385328009259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45935.385328009259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45935.385328009259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45935.385328009259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45935.385328009259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45935.385328009259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45935.385328009259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45935.385328009259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45935.385328009259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45935.385328009259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45935.385328009259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45935.385328009259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45935.385328009259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45935.385328009259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45935.385328009259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45935.385328009259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45935.385328009259</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4"/>
      <c r="G181" s="135">
        <f ca="1">IFERROR(NOW()-F181,"-")</f>
        <v>45935.385328009259</v>
      </c>
      <c r="H181" s="134"/>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80" ht="15"/>
    <row r="1381"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1"/>
  <sheetViews>
    <sheetView workbookViewId="0">
      <selection activeCell="E13" sqref="E1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37" t="s">
        <v>5398</v>
      </c>
      <c r="C2" s="137">
        <v>1</v>
      </c>
      <c r="D2" s="137" t="s">
        <v>32861</v>
      </c>
      <c r="E2" s="137" t="s">
        <v>39076</v>
      </c>
      <c r="F2" s="138">
        <v>45933.880972222221</v>
      </c>
      <c r="G2" s="139">
        <f ca="1">IFERROR(NOW()-F2,"-")</f>
        <v>1.5043557870376389</v>
      </c>
      <c r="H2" s="140">
        <v>45929.455266203702</v>
      </c>
      <c r="I2" s="137" t="str">
        <f>IFERROR(VLOOKUP(D2,DB!A:F,6,0),"")</f>
        <v>SCECO</v>
      </c>
      <c r="J2" s="137" t="str">
        <f>IFERROR(VLOOKUP(D2,DB!A:G,7,0),"")</f>
        <v>In progress</v>
      </c>
      <c r="K2" s="137" t="s">
        <v>39077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37" t="s">
        <v>5398</v>
      </c>
      <c r="C3" s="137">
        <v>1</v>
      </c>
      <c r="D3" s="137" t="s">
        <v>34463</v>
      </c>
      <c r="E3" s="137" t="s">
        <v>39076</v>
      </c>
      <c r="F3" s="138">
        <v>45926.772847222222</v>
      </c>
      <c r="G3" s="139">
        <f ca="1">IFERROR(NOW()-F3,"-")</f>
        <v>8.6124807870364748</v>
      </c>
      <c r="H3" s="140">
        <v>45927.449074074102</v>
      </c>
      <c r="I3" s="137" t="str">
        <f>IFERROR(VLOOKUP(D3,DB!A:F,6,0),"")</f>
        <v>SCECO</v>
      </c>
      <c r="J3" s="137" t="str">
        <f>IFERROR(VLOOKUP(D3,DB!A:G,7,0),"")</f>
        <v>Weak</v>
      </c>
      <c r="K3" s="137" t="s">
        <v>39077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37" t="s">
        <v>5398</v>
      </c>
      <c r="C4" s="137">
        <v>1</v>
      </c>
      <c r="D4" s="137" t="s">
        <v>33408</v>
      </c>
      <c r="E4" s="137" t="s">
        <v>38964</v>
      </c>
      <c r="F4" s="138">
        <v>45934.942245370374</v>
      </c>
      <c r="G4" s="139">
        <f ca="1">IFERROR(NOW()-F4,"-")</f>
        <v>0.4430826388852438</v>
      </c>
      <c r="H4" s="140">
        <v>45934.470231481479</v>
      </c>
      <c r="I4" s="137" t="str">
        <f>IFERROR(VLOOKUP(D4,DB!A:F,6,0),"")</f>
        <v>SCECO</v>
      </c>
      <c r="J4" s="137" t="str">
        <f>IFERROR(VLOOKUP(D4,DB!A:G,7,0),"")</f>
        <v>Dead</v>
      </c>
      <c r="K4" s="137" t="s">
        <v>39077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37" t="str">
        <f>IFERROR(VLOOKUP(D5,DB!A:K,11,0),"")</f>
        <v>R6</v>
      </c>
      <c r="C5" s="137">
        <v>1</v>
      </c>
      <c r="D5" s="137" t="s">
        <v>33684</v>
      </c>
      <c r="E5" s="137" t="s">
        <v>38964</v>
      </c>
      <c r="F5" s="140">
        <v>45933.705324074072</v>
      </c>
      <c r="G5" s="139">
        <f ca="1">IFERROR(NOW()-F5,"-")</f>
        <v>1.6800039351874148</v>
      </c>
      <c r="H5" s="140">
        <v>45933.228229166663</v>
      </c>
      <c r="I5" s="137" t="str">
        <f>IFERROR(VLOOKUP(D5,DB!A:F,6,0),"")</f>
        <v>SCECO</v>
      </c>
      <c r="J5" s="137" t="str">
        <f>IFERROR(VLOOKUP(D5,DB!A:G,7,0),"")</f>
        <v>Weak</v>
      </c>
      <c r="K5" s="137" t="s">
        <v>39081</v>
      </c>
      <c r="L5" s="137" t="str">
        <f>IFERROR(VLOOKUP(D5,DB!A:I,9,0),"")</f>
        <v>Latis</v>
      </c>
    </row>
    <row r="6" spans="1:16383" ht="31.5" customHeight="1">
      <c r="A6" s="137" t="s">
        <v>39082</v>
      </c>
      <c r="B6" s="137" t="str">
        <f>IFERROR(VLOOKUP(D6,DB!A:K,11,0),"")</f>
        <v>R6</v>
      </c>
      <c r="C6" s="137">
        <v>1</v>
      </c>
      <c r="D6" s="137" t="s">
        <v>36815</v>
      </c>
      <c r="E6" s="137" t="s">
        <v>38964</v>
      </c>
      <c r="F6" s="140">
        <v>45935.280729166669</v>
      </c>
      <c r="G6" s="137">
        <f ca="1">IFERROR(NOW()-F6,"-")</f>
        <v>0.1045988425903488</v>
      </c>
      <c r="H6" s="140">
        <v>45935.274942129632</v>
      </c>
      <c r="I6" s="137" t="str">
        <f>IFERROR(VLOOKUP(D6,DB!A:F,6,0),"")</f>
        <v>SCECO</v>
      </c>
      <c r="J6" s="137" t="str">
        <f>IFERROR(VLOOKUP(D6,DB!A:G,7,0),"")</f>
        <v>Vandalized</v>
      </c>
      <c r="K6" s="137" t="s">
        <v>39083</v>
      </c>
      <c r="L6" s="137" t="str">
        <f>IFERROR(VLOOKUP(D6,DB!A:I,9,0),"")</f>
        <v>Latis</v>
      </c>
      <c r="M6" s="137"/>
    </row>
    <row r="7" spans="1:16383" ht="31.5" customHeight="1">
      <c r="A7" s="121"/>
      <c r="B7" s="137" t="str">
        <f>IFERROR(VLOOKUP(D7,DB!A:K,11,0),"")</f>
        <v/>
      </c>
      <c r="C7" s="137"/>
      <c r="D7" s="137"/>
      <c r="E7" s="137"/>
      <c r="F7" s="137"/>
      <c r="G7" s="137">
        <f ca="1">IFERROR(NOW()-F7,"-")</f>
        <v>45935.385328009259</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45935.385328009259</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45935.385328009259</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50"/>
      <c r="E10" s="137"/>
      <c r="F10" s="137"/>
      <c r="G10" s="137">
        <f ca="1">IFERROR(NOW()-F10,"-")</f>
        <v>45935.385328009259</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45935.385328009259</v>
      </c>
      <c r="H11" s="137"/>
      <c r="I11" s="137" t="str">
        <f>IFERROR(VLOOKUP(D11,DB!A:F,6,0),"")</f>
        <v/>
      </c>
      <c r="J11" s="137" t="str">
        <f>IFERROR(VLOOKUP(D11,DB!A:G,7,0),"")</f>
        <v/>
      </c>
      <c r="K11" s="137"/>
      <c r="L11" s="126" t="str">
        <f>IFERROR(VLOOKUP(D11,DB!A:I,9,0),"")</f>
        <v/>
      </c>
    </row>
    <row r="12" spans="1:16383" ht="31.5" customHeight="1">
      <c r="A12" s="121"/>
      <c r="B12" s="137" t="str">
        <f>IFERROR(VLOOKUP(D12,DB!A:K,11,0),"")</f>
        <v/>
      </c>
      <c r="C12" s="137"/>
      <c r="D12" s="137"/>
      <c r="E12" s="137"/>
      <c r="F12" s="137"/>
      <c r="G12" s="137">
        <f ca="1">IFERROR(NOW()-F12,"-")</f>
        <v>45935.385328009259</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45935.385328009259</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45935.385328009259</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45935.385328009259</v>
      </c>
      <c r="H15" s="137"/>
      <c r="I15" s="137" t="str">
        <f>IFERROR(VLOOKUP(D15,DB!A:F,6,0),"")</f>
        <v/>
      </c>
      <c r="J15" s="137" t="str">
        <f>IFERROR(VLOOKUP(D15,DB!A:G,7,0),"")</f>
        <v/>
      </c>
      <c r="K15" s="137"/>
      <c r="L15" s="126" t="str">
        <f>IFERROR(VLOOKUP(D15,DB!A:I,9,0),"")</f>
        <v/>
      </c>
    </row>
    <row r="16" spans="1:16383" ht="31.5" customHeight="1">
      <c r="A16" s="121"/>
      <c r="B16" s="120" t="str">
        <f>IFERROR(VLOOKUP(D16,DB!A:K,11,0),"")</f>
        <v/>
      </c>
      <c r="C16" s="122"/>
      <c r="D16" s="120"/>
      <c r="E16" s="123"/>
      <c r="F16" s="124"/>
      <c r="G16" s="89">
        <f ca="1">IFERROR(NOW()-F16,"-")</f>
        <v>45935.385328009259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45935.385328009259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45935.385328009259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45935.385328009259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45935.385328009259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45935.385328009259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45935.385328009259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45935.385328009259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45935.385328009259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45935.385328009259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45935.385328009259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45935.385328009259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45935.385328009259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45935.385328009259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45935.385328009259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45935.385328009259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45935.385328009259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45935.385328009259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45935.385328009259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45935.385328009259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45935.385328009259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45935.385328009259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45935.385328009259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45935.385328009259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45935.385328009259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45935.385328009259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45935.385328009259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45935.385328009259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45935.385328009259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45935.385328009259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45935.385328009259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45935.385328009259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45935.385328009259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45935.385328009259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45935.385328009259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45935.385328009259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45935.385328009259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45935.385328009259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45935.385328009259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45935.385328009259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45935.385328009259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45935.385328009259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45935.385328009259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45935.385328009259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45935.385328009259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45935.385328009259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45935.385328009259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45935.385328009259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45935.385328009259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45935.385328009259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45935.385328009259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45935.385328009259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45935.385328009259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45935.385328009259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45935.385328009259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45935.385328009259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45935.385328009259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45935.385328009259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45935.385328009259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45935.385328009259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45935.385328009259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45935.385328009259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45935.385328009259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45935.385328009259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45935.385328009259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45935.385328009259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45935.385328009259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45935.385328009259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45935.385328009259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45935.385328009259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45935.385328009259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45935.385328009259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45935.385328009259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45935.385328009259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45935.385328009259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45935.385328009259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45935.385328009259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45935.385328009259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45935.385328009259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45935.385328009259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45935.385328009259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45935.385328009259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45935.385328009259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45935.385328009259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45935.385328009259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45935.385328009259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45935.385328009259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45935.385328009259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45935.385328009259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45935.385328009259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45935.385328009259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45935.385328009259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45935.385328009259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45935.385328009259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45935.385328009259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45935.385328009259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45935.385328009259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45935.385328009259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45935.385328009259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45935.385328009259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45935.385328009259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45935.385328009259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45935.385328009259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45935.385328009259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45935.385328009259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45935.385328009259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45935.385328009259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45935.385328009259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45935.385328009259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45935.385328009259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45935.385328009259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45935.385328009259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45935.385328009259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45935.385328009259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45935.385328009259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45935.385328009259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45935.385328009259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45935.385328009259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45935.385328009259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45935.385328009259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45935.385328009259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45935.385328009259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45935.385328009259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45935.385328009259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45935.385328009259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45935.385328009259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45935.385328009259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45935.385328009259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45935.385328009259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45935.385328009259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45935.385328009259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45935.385328009259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45935.385328009259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45935.385328009259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45935.385328009259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45935.385328009259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45935.385328009259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45935.385328009259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45935.385328009259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45935.385328009259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45935.385328009259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45935.385328009259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45935.385328009259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45935.385328009259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45935.385328009259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45935.385328009259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45935.385328009259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45935.385328009259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45935.385328009259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45935.385328009259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45935.385328009259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45935.385328009259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45935.385328009259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45935.385328009259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45935.385328009259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45935.385328009259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45935.385328009259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45935.385328009259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45935.385328009259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45935.385328009259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45935.385328009259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45935.385328009259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45935.385328009259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45935.385328009259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45935.385328009259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45935.385328009259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45935.385328009259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45935.385328009259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45935.385328009259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45935.385328009259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45935.385328009259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45935.385328009259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45935.385328009259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45935.385328009259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45935.385328009259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45935.385328009259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45935.385328009259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45935.385328009259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45935.385328009259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45935.385328009259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45935.385328009259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45935.385328009259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45935.385328009259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45935.385328009259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45935.385328009259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45935.385328009259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45935.385328009259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45935.385328009259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45935.385328009259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45935.385328009259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45935.385328009259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45935.385328009259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45935.385328009259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45935.385328009259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45935.385328009259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45935.385328009259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45935.385328009259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45935.385328009259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45935.385328009259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45935.385328009259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45935.385328009259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45935.385328009259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45935.385328009259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45935.385328009259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45935.385328009259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45935.385328009259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45935.385328009259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45935.385328009259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45935.385328009259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45935.385328009259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45935.385328009259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45935.385328009259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45935.385328009259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45935.385328009259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45935.385328009259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45935.385328009259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45935.385328009259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45935.385328009259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45935.385328009259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45935.385328009259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45935.385328009259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45935.385328009259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45935.385328009259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45935.385328009259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45935.385328009259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45935.385328009259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45935.385328009259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45935.385328009259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45935.385328009259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45935.385328009259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45935.385328009259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45935.385328009259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45935.385328009259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45935.385328009259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45935.385328009259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45935.385328009259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45935.385328009259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45935.385328009259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45935.385328009259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45935.385328009259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45935.385328009259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45935.385328009259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45935.385328009259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45935.385328009259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45935.385328009259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45935.385328009259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45935.385328009259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45935.385328009259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45935.385328009259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45935.385328009259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45935.385328009259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45935.385328009259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45935.385328009259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45935.385328009259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45935.385328009259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45935.385328009259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45935.385328009259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45935.385328009259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45935.385328009259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45935.385328009259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45935.385328009259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45935.385328009259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45935.385328009259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45935.385328009259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45935.385328009259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45935.385328009259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45935.385328009259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45935.385328009259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45935.385328009259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45935.385328009259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45935.385328009259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45935.385328009259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45935.385328009259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45935.385328009259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45935.385328009259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45935.385328009259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45935.385328009259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45935.385328009259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45935.385328009259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45935.385328009259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45935.385328009259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45935.385328009259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45935.385328009259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45935.385328009259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45935.385328009259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45935.385328009259</v>
      </c>
      <c r="H301" s="124"/>
      <c r="I301" s="120" t="str">
        <f>IFERROR(VLOOKUP(D301,DB!A:F,6,0),"")</f>
        <v/>
      </c>
      <c r="J301" s="119" t="str">
        <f>IFERROR(VLOOKUP(D301,DB!A:G,7,0),"")</f>
        <v/>
      </c>
      <c r="K301" s="125"/>
      <c r="L301" s="126" t="str">
        <f>IFERROR(VLOOKUP(D301,DB!A:I,9,0),"")</f>
        <v/>
      </c>
    </row>
  </sheetData>
  <dataValidations count="2">
    <dataValidation allowBlank="1" showInputMessage="1" showErrorMessage="1" sqref="E1" xr:uid="{380493DB-286A-4683-AF55-C78F04945A49}"/>
    <dataValidation type="list" allowBlank="1" showInputMessage="1" showErrorMessage="1" sqref="E7:E30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2025-10-05T06:17:31Z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