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992" documentId="13_ncr:1_{F6CB121F-512D-4AA6-A0C1-0FB36C537598}" xr6:coauthVersionLast="47" xr6:coauthVersionMax="47" xr10:uidLastSave="{F0E04422-DB4F-417B-9384-40017416DF63}"/>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<sst xmlns="http://schemas.openxmlformats.org/spreadsheetml/2006/main" count="179019" uniqueCount="39101">
  <si>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</si>
  <si>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</si>
  <si>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</si>
  <si>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</si>
  <si>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</si>
  <si>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</si>
  <si>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</si>
  <si>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</si>
  <si>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</si>
  <si>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</si>
  <si>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</si>
  <si>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</si>
  <si>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</si>
  <si>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</si>
  <si>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</si>
  <si>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</si>
  <si>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</si>
  <si>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</si>
  <si>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</si>
  <si>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</si>
  <si>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</si>
  <si>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</si>
  <si>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</si>
  <si>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</si>
  <si>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</si>
  <si>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</si>
  <si>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</si>
  <si>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</si>
  <si>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</si>
  <si>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</si>
  <si>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</si>
  <si>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</si>
  <si>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</si>
  <si>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</si>
  <si>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</si>
  <si>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</si>
  <si>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</si>
  <si>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</si>
  <si>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</si>
  <si>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</si>
  <si>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</si>
  <si>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</si>
  <si>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</si>
  <si>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</si>
  <si>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</si>
  <si>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</si>
  <si>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</si>
  <si>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</si>
  <si>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</si>
  <si>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</si>
  <si>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</si>
  <si>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</si>
  <si>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</si>
  <si>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</si>
  <si>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</si>
  <si>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</si>
  <si>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</si>
  <si>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</si>
  <si>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</si>
  <si>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</si>
  <si>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</si>
  <si>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</si>
  <si>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</si>
  <si>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</si>
  <si>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</si>
  <si>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</si>
  <si>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</si>
  <si>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</si>
  <si>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</si>
  <si>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</si>
  <si>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</si>
  <si>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</si>
  <si>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</si>
  <si>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</si>
  <si>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</si>
  <si>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</si>
  <si>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</si>
  <si>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</si>
  <si>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</si>
  <si>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</si>
  <si>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</si>
  <si>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</si>
  <si>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</si>
  <si>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</si>
  <si>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</si>
  <si>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</si>
  <si>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</si>
  <si>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</si>
  <si>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</si>
  <si>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</si>
  <si>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</si>
  <si>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</si>
  <si>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</si>
  <si>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</si>
  <si>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</si>
  <si>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</si>
  <si>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</si>
  <si>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</si>
  <si>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</si>
  <si>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</si>
  <si>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</si>
  <si>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</si>
  <si>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</si>
  <si>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</si>
  <si>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</si>
  <si>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</si>
  <si>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</si>
  <si>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</si>
  <si>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</si>
  <si>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</si>
  <si>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</si>
  <si>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</si>
  <si>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</si>
  <si>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</si>
  <si>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</si>
  <si>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</si>
  <si>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</si>
  <si>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</si>
  <si>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</si>
  <si>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</si>
  <si>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</si>
  <si>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</si>
  <si>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</si>
  <si>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</si>
  <si>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</si>
  <si>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</si>
  <si>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</si>
  <si>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</si>
  <si>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</si>
  <si>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</si>
  <si>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</si>
  <si>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</si>
  <si>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</si>
  <si>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</si>
  <si>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</si>
  <si>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</si>
  <si>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</si>
  <si>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</si>
  <si>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</si>
  <si>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</si>
  <si>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</si>
  <si>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</si>
  <si>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</si>
  <si>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</si>
  <si>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</si>
  <si>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</si>
  <si>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</si>
  <si>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</si>
  <si>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</si>
  <si>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</si>
  <si>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</si>
  <si>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</si>
  <si>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</si>
  <si>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</si>
  <si>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</si>
  <si>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</si>
  <si>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</si>
  <si>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</si>
  <si>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</si>
  <si>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</si>
  <si>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</si>
  <si>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</si>
  <si>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</si>
  <si>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</si>
  <si>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</si>
  <si>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</si>
  <si>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</si>
  <si>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</si>
  <si>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</si>
  <si>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</si>
  <si>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</si>
  <si>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</si>
  <si>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</si>
  <si>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</si>
  <si>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</si>
  <si>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</si>
  <si>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</si>
  <si>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</si>
  <si>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</si>
  <si>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</si>
  <si>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</si>
  <si>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</si>
  <si>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</si>
  <si>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</si>
  <si>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</si>
  <si>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</si>
  <si>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</si>
  <si>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</si>
  <si>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</si>
  <si>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</si>
  <si>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</si>
  <si>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</si>
  <si>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</si>
  <si>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</si>
  <si>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</si>
  <si>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</si>
  <si>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</si>
  <si>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</si>
  <si>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</si>
  <si>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</si>
  <si>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</si>
  <si>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</si>
  <si>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</si>
  <si>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</si>
  <si>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</si>
  <si>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</si>
  <si>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</si>
  <si>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</si>
  <si>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</si>
  <si>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</si>
  <si>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</si>
  <si>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</si>
  <si>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</si>
  <si>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</si>
  <si>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</si>
  <si>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</si>
  <si>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</si>
  <si>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</si>
  <si>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</si>
  <si>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</si>
  <si>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</si>
  <si>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</si>
  <si>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</si>
  <si>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</si>
  <si>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</si>
  <si>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</si>
  <si>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</si>
  <si>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</si>
  <si>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</si>
  <si>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</si>
  <si>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</si>
  <si>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</si>
  <si>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</si>
  <si>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</si>
  <si>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</si>
  <si>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</si>
  <si>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</si>
  <si>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</si>
  <si>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</si>
  <si>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</si>
  <si>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</si>
  <si>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</si>
  <si>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</si>
  <si>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</si>
  <si>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</si>
  <si>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</si>
  <si>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</si>
  <si>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</si>
  <si>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</si>
  <si>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</si>
  <si>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</si>
  <si>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</si>
  <si>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</si>
  <si>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</si>
  <si>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</si>
  <si>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</si>
  <si>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</si>
  <si>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</si>
  <si>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</si>
  <si>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</si>
  <si>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</si>
  <si>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</si>
  <si>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</si>
  <si>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</si>
  <si>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</si>
  <si>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</si>
  <si>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</si>
  <si>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</si>
  <si>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</si>
  <si>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</si>
  <si>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</si>
  <si>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</si>
  <si>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</si>
  <si>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</si>
  <si>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</si>
  <si>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</si>
  <si>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</si>
  <si>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</si>
  <si>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</si>
  <si>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</si>
  <si>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</si>
  <si>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</si>
  <si>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</si>
  <si>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</si>
  <si>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</si>
  <si>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</si>
  <si>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</si>
  <si>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</si>
  <si>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</si>
  <si>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</si>
  <si>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</si>
  <si>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</si>
  <si>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</si>
  <si>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</si>
  <si>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</si>
  <si>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</si>
  <si>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</si>
  <si>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</si>
  <si>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</si>
  <si>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</si>
  <si>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</si>
  <si>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</si>
  <si>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</si>
  <si>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</si>
  <si>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</si>
  <si>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</si>
  <si>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</si>
  <si>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</si>
  <si>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</si>
  <si>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</si>
  <si>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</si>
  <si>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</si>
  <si>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</si>
  <si>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</si>
  <si>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</si>
  <si>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</si>
  <si>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</si>
  <si>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</si>
  <si>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</si>
  <si>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</si>
  <si>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</si>
  <si>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</si>
  <si>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</si>
  <si>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</si>
  <si>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</si>
  <si>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</si>
  <si>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</si>
  <si>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</si>
  <si>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</si>
  <si>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</si>
  <si>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</si>
  <si>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</si>
  <si>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</si>
  <si>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</si>
  <si>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</si>
  <si>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</si>
  <si>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</si>
  <si>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</si>
  <si>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</si>
  <si>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</si>
  <si>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</si>
  <si>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</si>
  <si>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</si>
  <si>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</si>
  <si>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</si>
  <si>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</si>
  <si>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</si>
  <si>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</si>
  <si>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</si>
  <si>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</si>
  <si>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</si>
  <si>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</si>
  <si>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</si>
  <si>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</si>
  <si>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</si>
  <si>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</si>
  <si>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</si>
  <si>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</si>
  <si>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</si>
  <si>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</si>
  <si>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</si>
  <si>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</si>
  <si>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</si>
  <si>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</si>
  <si>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</si>
  <si>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</si>
  <si>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</si>
  <si>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</si>
  <si>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</si>
  <si>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</si>
  <si>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</si>
  <si>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</si>
  <si>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</si>
  <si>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</si>
  <si>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</si>
  <si>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</si>
  <si>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</si>
  <si>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</si>
  <si>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</si>
  <si>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</si>
  <si>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</si>
  <si>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</si>
  <si>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</si>
  <si>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</si>
  <si>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</si>
  <si>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</si>
  <si>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</si>
  <si>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</si>
  <si>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</si>
  <si>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</si>
  <si>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</si>
  <si>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</si>
  <si>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</si>
  <si>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</si>
  <si>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</si>
  <si>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</si>
  <si>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</si>
  <si>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</si>
  <si>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</si>
  <si>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</si>
  <si>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</si>
  <si>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</si>
  <si>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</si>
  <si>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</si>
  <si>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</si>
  <si>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</si>
  <si>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</si>
  <si>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</si>
  <si>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</si>
  <si>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</si>
  <si>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</si>
  <si>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</si>
  <si>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</si>
  <si>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</si>
  <si>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</si>
  <si>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</si>
  <si>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</si>
  <si>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</si>
  <si>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</si>
  <si>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</si>
  <si>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</si>
  <si>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</si>
  <si>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</si>
  <si>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</si>
  <si>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</si>
  <si>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</si>
  <si>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</si>
  <si>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</si>
  <si>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</si>
  <si>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</si>
  <si>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</si>
  <si>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</si>
  <si>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</si>
  <si>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</si>
  <si>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</si>
  <si>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</si>
  <si>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</si>
  <si>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</si>
  <si>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</si>
  <si>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</si>
  <si>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</si>
  <si>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</si>
  <si>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</si>
  <si>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</si>
  <si>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</si>
  <si>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</si>
  <si>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</si>
  <si>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</si>
  <si>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</si>
  <si>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</si>
  <si>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</si>
  <si>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</si>
  <si>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</si>
  <si>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</si>
  <si>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</si>
  <si>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</si>
  <si>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</si>
  <si>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</si>
  <si>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</si>
  <si>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</si>
  <si>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</si>
  <si>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</si>
  <si>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</si>
  <si>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</si>
  <si>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</si>
  <si>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</si>
  <si>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</si>
  <si>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</si>
  <si>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</si>
  <si>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</si>
  <si>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</si>
  <si>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</si>
  <si>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</si>
  <si>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</si>
  <si>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</si>
  <si>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</si>
  <si>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</si>
  <si>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</si>
  <si>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</si>
  <si>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</si>
  <si>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</si>
  <si>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</si>
  <si>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</si>
  <si>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</si>
  <si>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</si>
  <si>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</si>
  <si>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</si>
  <si>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</si>
  <si>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</si>
  <si>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</si>
  <si>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</si>
  <si>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</si>
  <si>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</si>
  <si>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</si>
  <si>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</si>
  <si>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</si>
  <si>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</si>
  <si>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</si>
  <si>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</si>
  <si>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</si>
  <si>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</si>
  <si>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</si>
  <si>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</si>
  <si>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</si>
  <si>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</si>
  <si>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</si>
  <si>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</si>
  <si>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</si>
  <si>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</si>
  <si>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</si>
  <si>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</si>
  <si>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</si>
  <si>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</si>
  <si>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</si>
  <si>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</si>
  <si>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</si>
  <si>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</si>
  <si>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</si>
  <si>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</si>
  <si>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</si>
  <si>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</si>
  <si>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</si>
  <si>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</si>
  <si>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</si>
  <si>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</si>
  <si>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</si>
  <si>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</si>
  <si>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</si>
  <si>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</si>
  <si>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</si>
  <si>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</si>
  <si>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</si>
  <si>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</si>
  <si>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</si>
  <si>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</si>
  <si>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</si>
  <si>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</si>
  <si>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</si>
  <si>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</si>
  <si>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</si>
  <si>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</si>
  <si>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</si>
  <si>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</si>
  <si>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</si>
  <si>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</si>
  <si>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</si>
  <si>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</si>
  <si>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</si>
  <si>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</si>
  <si>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</si>
  <si>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</si>
  <si>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</si>
  <si>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</si>
  <si>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</si>
  <si>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</si>
  <si>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</si>
  <si>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</si>
  <si>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</si>
  <si>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</si>
  <si>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</si>
  <si>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</si>
  <si>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</si>
  <si>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</si>
  <si>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</si>
  <si>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</si>
  <si>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</si>
  <si>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</si>
  <si>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</si>
  <si>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</si>
  <si>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</si>
  <si>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</si>
  <si>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</si>
  <si>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</si>
  <si>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</si>
  <si>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</si>
  <si>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</si>
  <si>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</si>
  <si>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</si>
  <si>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</si>
  <si>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</si>
  <si>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</si>
  <si>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</si>
  <si>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</si>
  <si>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</si>
  <si>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</si>
  <si>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</si>
  <si>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</si>
  <si>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</si>
  <si>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</si>
  <si>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</si>
  <si>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</si>
  <si>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</si>
  <si>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</si>
  <si>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</si>
  <si>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</si>
  <si>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</si>
  <si>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</si>
  <si>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</si>
  <si>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</si>
  <si>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</si>
  <si>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</si>
  <si>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</si>
  <si>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</si>
  <si>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</si>
  <si>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</si>
  <si>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</si>
  <si>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</si>
  <si>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</si>
  <si>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</si>
  <si>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</si>
  <si>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</si>
  <si>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</si>
  <si>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</si>
  <si>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</si>
  <si>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</si>
  <si>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</si>
  <si>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</si>
  <si>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</si>
  <si>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</si>
  <si>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</si>
  <si>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</si>
  <si>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</si>
  <si>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</si>
  <si>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</si>
  <si>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</si>
  <si>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</si>
  <si>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</si>
  <si>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</si>
  <si>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</si>
  <si>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</si>
  <si>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</si>
  <si>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</si>
  <si>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</si>
  <si>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</si>
  <si>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</si>
  <si>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</si>
  <si>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</si>
  <si>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</si>
  <si>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</si>
  <si>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</si>
  <si>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</si>
  <si>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</si>
  <si>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</si>
  <si>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</si>
  <si>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</si>
  <si>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</si>
  <si>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</si>
  <si>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</si>
  <si>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</si>
  <si>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</si>
  <si>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</si>
  <si>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</si>
  <si>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</si>
  <si>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</si>
  <si>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</si>
  <si>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</si>
  <si>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</si>
  <si>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</si>
  <si>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</si>
  <si>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</si>
  <si>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</si>
  <si>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</si>
  <si>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</si>
  <si>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</si>
  <si>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</si>
  <si>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</si>
  <si>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</si>
  <si>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</si>
  <si>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</si>
  <si>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</si>
  <si>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</si>
  <si>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</si>
  <si>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</si>
  <si>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</si>
  <si>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</si>
  <si>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</si>
  <si>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</si>
  <si>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</si>
  <si>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</si>
  <si>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</si>
  <si>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</si>
  <si>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</si>
  <si>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</si>
  <si>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</si>
  <si>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</si>
  <si>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</si>
  <si>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</si>
  <si>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</si>
  <si>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</si>
  <si>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</si>
  <si>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</si>
  <si>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</si>
  <si>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</si>
  <si>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</si>
  <si>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</si>
  <si>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</si>
  <si>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</si>
  <si>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</si>
  <si>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</si>
  <si>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</si>
  <si>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</si>
  <si>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</si>
  <si>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</si>
  <si>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</si>
  <si>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</si>
  <si>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</si>
  <si>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</si>
  <si>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</si>
  <si>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</si>
  <si>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</si>
  <si>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</si>
  <si>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</si>
  <si>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</si>
  <si>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</si>
  <si>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</si>
  <si>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</si>
  <si>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</si>
  <si>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</si>
  <si>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</si>
  <si>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</si>
  <si>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</si>
  <si>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</si>
  <si>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</si>
  <si>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</si>
  <si>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</si>
  <si>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</si>
  <si>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</si>
  <si>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</si>
  <si>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</si>
  <si>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</si>
  <si>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</si>
  <si>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</si>
  <si>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</si>
  <si>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</si>
  <si>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</si>
  <si>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</si>
  <si>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</si>
  <si>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</si>
  <si>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</si>
  <si>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</si>
  <si>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</si>
  <si>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</si>
  <si>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</si>
  <si>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</si>
  <si>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</si>
  <si>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</si>
  <si>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</si>
  <si>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</si>
  <si>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</si>
  <si>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</si>
  <si>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</si>
  <si>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</si>
  <si>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</si>
  <si>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</si>
  <si>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</si>
  <si>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</si>
  <si>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</si>
  <si>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</si>
  <si>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</si>
  <si>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</si>
  <si>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</si>
  <si>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</si>
  <si>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</si>
  <si>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</si>
  <si>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</si>
  <si>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</si>
  <si>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</si>
  <si>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</si>
  <si>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</si>
  <si>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</si>
  <si>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</si>
  <si>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</si>
  <si>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</si>
  <si>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</si>
  <si>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</si>
  <si>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</si>
  <si>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</si>
  <si>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</si>
  <si>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</si>
  <si>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</si>
  <si>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</si>
  <si>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</si>
  <si>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</si>
  <si>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</si>
  <si>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</si>
  <si>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</si>
  <si>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</si>
  <si>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</si>
  <si>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</si>
  <si>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</si>
  <si>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</si>
  <si>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</si>
  <si>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</si>
  <si>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</si>
  <si>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</si>
  <si>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</si>
  <si>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</si>
  <si>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</si>
  <si>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</si>
  <si>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</si>
  <si>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</si>
  <si>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</si>
  <si>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</si>
  <si>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</si>
  <si>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</si>
  <si>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</si>
  <si>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</si>
  <si>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</si>
  <si>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</si>
  <si>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</si>
  <si>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</si>
  <si>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</si>
  <si>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</si>
  <si>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</si>
  <si>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</si>
  <si>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</si>
  <si>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</si>
  <si>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</si>
  <si>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</si>
  <si>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</si>
  <si>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</si>
  <si>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</si>
  <si>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</si>
  <si>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</si>
  <si>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</si>
  <si>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</si>
  <si>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</si>
  <si>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</si>
  <si>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</si>
  <si>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</si>
  <si>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</si>
  <si>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</si>
  <si>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</si>
  <si>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</si>
  <si>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</si>
  <si>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</si>
  <si>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</si>
  <si>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</si>
  <si>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</si>
  <si>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</si>
  <si>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</si>
  <si>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</si>
  <si>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</si>
  <si>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</si>
  <si>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</si>
  <si>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</si>
  <si>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</si>
  <si>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</si>
  <si>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</si>
  <si>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</si>
  <si>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</si>
  <si>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</si>
  <si>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</si>
  <si>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</si>
  <si>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</si>
  <si>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</si>
  <si>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</si>
  <si>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</si>
  <si>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</si>
  <si>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</si>
  <si>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</si>
  <si>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</si>
  <si>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</si>
  <si>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</si>
  <si>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</si>
  <si>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</si>
  <si>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</si>
  <si>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</si>
  <si>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</si>
  <si>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</si>
  <si>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</si>
  <si>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</si>
  <si>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</si>
  <si>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</si>
  <si>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</si>
  <si>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</si>
  <si>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</si>
  <si>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</si>
  <si>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</si>
  <si>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</si>
  <si>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</si>
  <si>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</si>
  <si>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</si>
  <si>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</si>
  <si>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</si>
  <si>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</si>
  <si>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</si>
  <si>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</si>
  <si>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</si>
  <si>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</si>
  <si>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</si>
  <si>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</si>
  <si>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</si>
  <si>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</si>
  <si>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</si>
  <si>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</si>
  <si>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</si>
  <si>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</si>
  <si>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</si>
  <si>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</si>
  <si>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</si>
  <si>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</si>
  <si>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</si>
  <si>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</si>
  <si>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</si>
  <si>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</si>
  <si>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</si>
  <si>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</si>
  <si>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</si>
  <si>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</si>
  <si>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</si>
  <si>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</si>
  <si>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</si>
  <si>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</si>
  <si>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</si>
  <si>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</si>
  <si>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</si>
  <si>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</si>
  <si>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</si>
  <si>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</si>
  <si>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</si>
  <si>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</si>
  <si>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</si>
  <si>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</si>
  <si>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</si>
  <si>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</si>
  <si>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</si>
  <si>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</si>
  <si>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</si>
  <si>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</si>
  <si>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</si>
  <si>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</si>
  <si>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</si>
  <si>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</si>
  <si>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</si>
  <si>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</si>
  <si>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</si>
  <si>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</si>
  <si>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</si>
  <si>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</si>
  <si>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</si>
  <si>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</si>
  <si>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</si>
  <si>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</si>
  <si>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</si>
  <si>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</si>
  <si>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</si>
  <si>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</si>
  <si>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</si>
  <si>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</si>
  <si>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</si>
  <si>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</si>
  <si>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</si>
  <si>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</si>
  <si>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</si>
  <si>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</si>
  <si>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</si>
  <si>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</si>
  <si>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</si>
  <si>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</si>
  <si>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</si>
  <si>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</si>
  <si>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</si>
  <si>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</si>
  <si>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</si>
  <si>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</si>
  <si>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</si>
  <si>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</si>
  <si>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</si>
  <si>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</si>
  <si>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</si>
  <si>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</si>
  <si>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</si>
  <si>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</si>
  <si>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</si>
  <si>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</si>
  <si>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</si>
  <si>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</si>
  <si>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</si>
  <si>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</si>
  <si>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</si>
  <si>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</si>
  <si>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</si>
  <si>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</si>
  <si>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</si>
  <si>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</si>
  <si>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</si>
  <si>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</si>
  <si>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</si>
  <si>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</si>
  <si>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</si>
  <si>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</si>
  <si>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</si>
  <si>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</si>
  <si>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</si>
  <si>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</si>
  <si>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</si>
  <si>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</si>
  <si>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</si>
  <si>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</si>
  <si>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</si>
  <si>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</si>
  <si>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</si>
  <si>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</si>
  <si>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</si>
  <si>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</si>
  <si>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</si>
  <si>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</si>
  <si>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</si>
  <si>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</si>
  <si>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</si>
  <si>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</si>
  <si>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</si>
  <si>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</si>
  <si>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</si>
  <si>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</si>
  <si>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</si>
  <si>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</si>
  <si>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</si>
  <si>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</si>
  <si>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</si>
  <si>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</si>
  <si>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</si>
  <si>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</si>
  <si>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</si>
  <si>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</si>
  <si>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</si>
  <si>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</si>
  <si>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</si>
  <si>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</si>
  <si>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</si>
  <si>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</si>
  <si>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</si>
  <si>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</si>
  <si>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</si>
  <si>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</si>
  <si>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</si>
  <si>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</si>
  <si>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</si>
  <si>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</si>
  <si>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</si>
  <si>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</si>
  <si>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</si>
  <si>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</si>
  <si>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</si>
  <si>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</si>
  <si>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</si>
  <si>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</si>
  <si>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</si>
  <si>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</si>
  <si>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</si>
  <si>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</si>
  <si>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</si>
  <si>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</si>
  <si>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</si>
  <si>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</si>
  <si>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</si>
  <si>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</si>
  <si>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</si>
  <si>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</si>
  <si>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</si>
  <si>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</si>
  <si>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</si>
  <si>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</si>
  <si>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</si>
  <si>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</si>
  <si>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</si>
  <si>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</si>
  <si>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</si>
  <si>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</si>
  <si>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</si>
  <si>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</si>
  <si>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</si>
  <si>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</si>
  <si>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</si>
  <si>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</si>
  <si>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</si>
  <si>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</si>
  <si>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</si>
  <si>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</si>
  <si>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</si>
  <si>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</si>
  <si>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</si>
  <si>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</si>
  <si>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</si>
  <si>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</si>
  <si>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</si>
  <si>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</si>
  <si>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</si>
  <si>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</si>
  <si>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</si>
  <si>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</si>
  <si>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</si>
  <si>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</si>
  <si>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</si>
  <si>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</si>
  <si>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</si>
  <si>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</si>
  <si>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</si>
  <si>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</si>
  <si>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</si>
  <si>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</si>
  <si>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</si>
  <si>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</si>
  <si>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</si>
  <si>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</si>
  <si>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</si>
  <si>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</si>
  <si>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</si>
  <si>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</si>
  <si>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</si>
  <si>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</si>
  <si>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</si>
  <si>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</si>
  <si>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</si>
  <si>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</si>
  <si>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</si>
  <si>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</si>
  <si>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</si>
  <si>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</si>
  <si>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</si>
  <si>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</si>
  <si>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</si>
  <si>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</si>
  <si>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</si>
  <si>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</si>
  <si>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</si>
  <si>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</si>
  <si>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</si>
  <si>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</si>
  <si>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</si>
  <si>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</si>
  <si>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</si>
  <si>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</si>
  <si>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</si>
  <si>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</si>
  <si>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</si>
  <si>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</si>
  <si>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</si>
  <si>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</si>
  <si>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</si>
  <si>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</si>
  <si>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</si>
  <si>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</si>
  <si>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</si>
  <si>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</si>
  <si>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</si>
  <si>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</si>
  <si>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</si>
  <si>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</si>
  <si>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</si>
  <si>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</si>
  <si>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</si>
  <si>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</si>
  <si>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</si>
  <si>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</si>
  <si>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</si>
  <si>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</si>
  <si>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</si>
  <si>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</si>
  <si>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</si>
  <si>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</si>
  <si>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</si>
  <si>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</si>
  <si>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</si>
  <si>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</si>
  <si>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</si>
  <si>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</si>
  <si>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</si>
  <si>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</si>
  <si>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</si>
  <si>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</si>
  <si>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</si>
  <si>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</si>
  <si>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</si>
  <si>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</si>
  <si>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</si>
  <si>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</si>
  <si>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</si>
  <si>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</si>
  <si>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</si>
  <si>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</si>
  <si>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</si>
  <si>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</si>
  <si>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</si>
  <si>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</si>
  <si>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</si>
  <si>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</si>
  <si>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</si>
  <si>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</si>
  <si>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</si>
  <si>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</si>
  <si>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</si>
  <si>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</si>
  <si>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</si>
  <si>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</si>
  <si>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</si>
  <si>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</si>
  <si>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</si>
  <si>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</si>
  <si>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</si>
  <si>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</si>
  <si>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</si>
  <si>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</si>
  <si>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</si>
  <si>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</si>
  <si>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</si>
  <si>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</si>
  <si>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</si>
  <si>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</si>
  <si>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</si>
  <si>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</si>
  <si>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</si>
  <si>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</si>
  <si>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</si>
  <si>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</si>
  <si>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</si>
  <si>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</si>
  <si>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</si>
  <si>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</si>
  <si>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</si>
  <si>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</si>
  <si>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</si>
  <si>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</si>
  <si>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</si>
  <si>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</si>
  <si>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</si>
  <si>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</si>
  <si>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</si>
  <si>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</si>
  <si>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</si>
  <si>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</si>
  <si>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</si>
  <si>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</si>
  <si>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</si>
  <si>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</si>
  <si>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</si>
  <si>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</si>
  <si>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</si>
  <si>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</si>
  <si>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</si>
  <si>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</si>
  <si>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</si>
  <si>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</si>
  <si>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</si>
  <si>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</si>
  <si>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</si>
  <si>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</si>
  <si>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</si>
  <si>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</si>
  <si>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</si>
  <si>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</si>
  <si>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</si>
  <si>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</si>
  <si>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</si>
  <si>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</si>
  <si>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</si>
  <si>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</si>
  <si>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</si>
  <si>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</si>
  <si>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</si>
  <si>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</si>
  <si>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</si>
  <si>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</si>
  <si>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</si>
  <si>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</si>
  <si>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</si>
  <si>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</si>
  <si>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</si>
  <si>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</si>
  <si>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</si>
  <si>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</si>
  <si>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</si>
  <si>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</si>
  <si>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</si>
  <si>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</si>
  <si>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</si>
  <si>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</si>
  <si>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</si>
  <si>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</si>
  <si>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</si>
  <si>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</si>
  <si>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</si>
  <si>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</si>
  <si>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</si>
  <si>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</si>
  <si>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</si>
  <si>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</si>
  <si>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</si>
  <si>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</si>
  <si>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</si>
  <si>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</si>
  <si>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</si>
  <si>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</si>
  <si>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</si>
  <si>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</si>
  <si>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</si>
  <si>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</si>
  <si>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</si>
  <si>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</si>
  <si>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</si>
  <si>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</si>
  <si>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</si>
  <si>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</si>
  <si>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</si>
  <si>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</si>
  <si>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</si>
  <si>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</si>
  <si>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</si>
  <si>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</si>
  <si>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</si>
  <si>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</si>
  <si>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</si>
  <si>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</si>
  <si>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</si>
  <si>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</si>
  <si>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</si>
  <si>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</si>
  <si>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</si>
  <si>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</si>
  <si>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</si>
  <si>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</si>
  <si>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</si>
  <si>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</si>
  <si>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</si>
  <si>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</si>
  <si>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</si>
  <si>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</si>
  <si>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</si>
  <si>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</si>
  <si>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</si>
  <si>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</si>
  <si>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</si>
  <si>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</si>
  <si>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</si>
  <si>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</si>
  <si>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</si>
  <si>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</si>
  <si>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</si>
  <si>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</si>
  <si>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</si>
  <si>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</si>
  <si>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</si>
  <si>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</si>
  <si>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</si>
  <si>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</si>
  <si>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</si>
  <si>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</si>
  <si>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</si>
  <si>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</si>
  <si>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</si>
  <si>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</si>
  <si>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</si>
  <si>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</si>
  <si>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</si>
  <si>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</si>
  <si>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</si>
  <si>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</si>
  <si>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</si>
  <si>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</si>
  <si>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</si>
  <si>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</si>
  <si>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</si>
  <si>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</si>
  <si>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</si>
  <si>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</si>
  <si>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</si>
  <si>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</si>
  <si>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</si>
  <si>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</si>
  <si>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</si>
  <si>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</si>
  <si>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</si>
  <si>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</si>
  <si>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</si>
  <si>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</si>
  <si>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</si>
  <si>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</si>
  <si>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</si>
  <si>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</si>
  <si>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</si>
  <si>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</si>
  <si>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</si>
  <si>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</si>
  <si>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</si>
  <si>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</si>
  <si>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</si>
  <si>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</si>
  <si>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</si>
  <si>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</si>
  <si>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</si>
  <si>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</si>
  <si>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</si>
  <si>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</si>
  <si>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</si>
  <si>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</si>
  <si>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</si>
  <si>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</si>
  <si>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</si>
  <si>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</si>
  <si>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</si>
  <si>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</si>
  <si>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</si>
  <si>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</si>
  <si>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</si>
  <si>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</si>
  <si>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</si>
  <si>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</si>
  <si>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</si>
  <si>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</si>
  <si>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</si>
  <si>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</si>
  <si>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</si>
  <si>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</si>
  <si>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</si>
  <si>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</si>
  <si>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</si>
  <si>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</si>
  <si>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</si>
  <si>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</si>
  <si>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</si>
  <si>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</si>
  <si>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</si>
  <si>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</si>
  <si>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</si>
  <si>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</si>
  <si>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</si>
  <si>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</si>
  <si>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</si>
  <si>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</si>
  <si>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</si>
  <si>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</si>
  <si>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</si>
  <si>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</si>
  <si>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</si>
  <si>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</si>
  <si>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</si>
  <si>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</si>
  <si>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</si>
  <si>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</si>
  <si>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</si>
  <si>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</si>
  <si>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</si>
  <si>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</si>
  <si>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</si>
  <si>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</si>
  <si>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</si>
  <si>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</si>
  <si>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</si>
  <si>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</si>
  <si>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</si>
  <si>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</si>
  <si>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</si>
  <si>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</si>
  <si>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</si>
  <si>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</si>
  <si>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</si>
  <si>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</si>
  <si>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</si>
  <si>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</si>
  <si>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</si>
  <si>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</si>
  <si>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</si>
  <si>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</si>
  <si>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</si>
  <si>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</si>
  <si>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</si>
  <si>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</si>
  <si>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</si>
  <si>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</si>
  <si>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</si>
  <si>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</si>
  <si>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</si>
  <si>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</si>
  <si>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</si>
  <si>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</si>
  <si>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</si>
  <si>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</si>
  <si>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</si>
  <si>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</si>
  <si>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</si>
  <si>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</si>
  <si>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</si>
  <si>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</si>
  <si>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</si>
  <si>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</si>
  <si>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</si>
  <si>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</si>
  <si>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</si>
  <si>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</si>
  <si>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</si>
  <si>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</si>
  <si>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</si>
  <si>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</si>
  <si>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</si>
  <si>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</si>
  <si>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</si>
  <si>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</si>
  <si>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</si>
  <si>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</si>
  <si>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</si>
  <si>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</si>
  <si>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</si>
  <si>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</si>
  <si>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</si>
  <si>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</si>
  <si>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</si>
  <si>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</si>
  <si>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</si>
  <si>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</si>
  <si>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</si>
  <si>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</si>
  <si>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</si>
  <si>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</si>
  <si>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</si>
  <si>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</si>
  <si>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</si>
  <si>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</si>
  <si>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</si>
  <si>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</si>
  <si>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</si>
  <si>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</si>
  <si>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</si>
  <si>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</si>
  <si>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</si>
  <si>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</si>
  <si>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</si>
  <si>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</si>
  <si>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</si>
  <si>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</si>
  <si>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</si>
  <si>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</si>
  <si>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</si>
  <si>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</si>
  <si>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</si>
  <si>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</si>
  <si>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</si>
  <si>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</si>
  <si>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</si>
  <si>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</si>
  <si>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</si>
  <si>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</si>
  <si>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</si>
  <si>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</si>
  <si>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</si>
  <si>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</si>
  <si>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</si>
  <si>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</si>
  <si>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</si>
  <si>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</si>
  <si>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</si>
  <si>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</si>
  <si>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</si>
  <si>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</si>
  <si>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</si>
  <si>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</si>
  <si>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</si>
  <si>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</si>
  <si>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</si>
  <si>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</si>
  <si>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</si>
  <si>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</si>
  <si>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</si>
  <si>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</si>
  <si>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</si>
  <si>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</si>
  <si>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</si>
  <si>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</si>
  <si>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</si>
  <si>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</si>
  <si>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</si>
  <si>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</si>
  <si>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</si>
  <si>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</si>
  <si>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</si>
  <si>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</si>
  <si>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</si>
  <si>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</si>
  <si>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</si>
  <si>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</si>
  <si>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</si>
  <si>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</si>
  <si>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</si>
  <si>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</si>
  <si>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</si>
  <si>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</si>
  <si>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</si>
  <si>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</si>
  <si>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</si>
  <si>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</si>
  <si>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</si>
  <si>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</si>
  <si>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</si>
  <si>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</si>
  <si>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</si>
  <si>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</si>
  <si>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</si>
  <si>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</si>
  <si>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</si>
  <si>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</si>
  <si>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</si>
  <si>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</si>
  <si>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</si>
  <si>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</si>
  <si>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</si>
  <si>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</si>
  <si>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</si>
  <si>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</si>
  <si>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</si>
  <si>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</si>
  <si>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</si>
  <si>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</si>
  <si>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</si>
  <si>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</si>
  <si>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</si>
  <si>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</si>
  <si>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</si>
  <si>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</si>
  <si>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</si>
  <si>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</si>
  <si>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</si>
  <si>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</si>
  <si>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</si>
  <si>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</si>
  <si>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</si>
  <si>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</si>
  <si>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</si>
  <si>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</si>
  <si>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</si>
  <si>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</si>
  <si>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</si>
  <si>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</si>
  <si>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</si>
  <si>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</si>
  <si>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</si>
  <si>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</si>
  <si>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</si>
  <si>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</si>
  <si>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</si>
  <si>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</si>
  <si>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</si>
  <si>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</si>
  <si>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</si>
  <si>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</si>
  <si>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</si>
  <si>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</si>
  <si>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</si>
  <si>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</si>
  <si>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</si>
  <si>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</si>
  <si>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</si>
  <si>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</si>
  <si>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</si>
  <si>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</si>
  <si>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</si>
  <si>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</si>
  <si>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</si>
  <si>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</si>
  <si>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</si>
  <si>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</si>
  <si>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</si>
  <si>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</si>
  <si>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</si>
  <si>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</si>
  <si>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</si>
  <si>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</si>
  <si>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</si>
  <si>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</si>
  <si>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</si>
  <si>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</si>
  <si>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</si>
  <si>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</si>
  <si>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</si>
  <si>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</si>
  <si>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</si>
  <si>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</si>
  <si>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</si>
  <si>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</si>
  <si>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</si>
  <si>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</si>
  <si>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</si>
  <si>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</si>
  <si>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</si>
  <si>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</si>
  <si>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</si>
  <si>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</si>
  <si>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</si>
  <si>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</si>
  <si>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</si>
  <si>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</si>
  <si>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</si>
  <si>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</si>
  <si>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</si>
  <si>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</si>
  <si>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</si>
  <si>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</si>
  <si>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</si>
  <si>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</si>
  <si>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</si>
  <si>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</si>
  <si>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</si>
  <si>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</si>
  <si>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</si>
  <si>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</si>
  <si>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</si>
  <si>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</si>
  <si>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</si>
  <si>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</si>
  <si>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</si>
  <si>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</si>
  <si>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</si>
  <si>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</si>
  <si>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</si>
  <si>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</si>
  <si>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</si>
  <si>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</si>
  <si>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</si>
  <si>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</si>
  <si>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</si>
  <si>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</si>
  <si>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</si>
  <si>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</si>
  <si>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</si>
  <si>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</si>
  <si>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</si>
  <si>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</si>
  <si>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</si>
  <si>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</si>
  <si>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</si>
  <si>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</si>
  <si>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</si>
  <si>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</si>
  <si>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</si>
  <si>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</si>
  <si>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</si>
  <si>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</si>
  <si>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</si>
  <si>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</si>
  <si>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</si>
  <si>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</si>
  <si>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</si>
  <si>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</si>
  <si>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</si>
  <si>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</si>
  <si>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</si>
  <si>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</si>
  <si>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</si>
  <si>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</si>
  <si>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</si>
  <si>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</si>
  <si>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</si>
  <si>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</si>
  <si>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</si>
  <si>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</si>
  <si>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</si>
  <si>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</si>
  <si>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</si>
  <si>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</si>
  <si>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</si>
  <si>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</si>
  <si>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</si>
  <si>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</si>
  <si>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</si>
  <si>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</si>
  <si>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</si>
  <si>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</si>
  <si>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</si>
  <si>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</si>
  <si>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</si>
  <si>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</si>
  <si>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</si>
  <si>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</si>
  <si>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</si>
  <si>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</si>
  <si>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</si>
  <si>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</si>
  <si>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</si>
  <si>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</si>
  <si>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</si>
  <si>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</si>
  <si>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</si>
  <si>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</si>
  <si>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</si>
  <si>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</si>
  <si>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</si>
  <si>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</si>
  <si>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</si>
  <si>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</si>
  <si>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</si>
  <si>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</si>
  <si>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</si>
  <si>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</si>
  <si>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</si>
  <si>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</si>
  <si>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</si>
  <si>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</si>
  <si>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</si>
  <si>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</si>
  <si>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</si>
  <si>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</si>
  <si>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</si>
  <si>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</si>
  <si>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</si>
  <si>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</si>
  <si>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</si>
  <si>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</si>
  <si>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</si>
  <si>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</si>
  <si>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</si>
  <si>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</si>
  <si>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</si>
  <si>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</si>
  <si>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</si>
  <si>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</si>
  <si>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</si>
  <si>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</si>
  <si>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</si>
  <si>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</si>
  <si>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</si>
  <si>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</si>
  <si>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</si>
  <si>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</si>
  <si>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</si>
  <si>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</si>
  <si>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</si>
  <si>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</si>
  <si>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</si>
  <si>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</si>
  <si>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</si>
  <si>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</si>
  <si>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</si>
  <si>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</si>
  <si>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</si>
  <si>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</si>
  <si>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</si>
  <si>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</si>
  <si>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</si>
  <si>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</si>
  <si>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</si>
  <si>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</si>
  <si>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</si>
  <si>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</si>
  <si>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</si>
  <si>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</si>
  <si>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</si>
  <si>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</si>
  <si>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</si>
  <si>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</si>
  <si>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</si>
  <si>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</si>
  <si>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</si>
  <si>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</si>
  <si>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</si>
  <si>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</si>
  <si>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</si>
  <si>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</si>
  <si>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</si>
  <si>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</si>
  <si>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</si>
  <si>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</si>
  <si>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</si>
  <si>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</si>
  <si>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</si>
  <si>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</si>
  <si>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</si>
  <si>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</si>
  <si>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</si>
  <si>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</si>
  <si>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</si>
  <si>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</si>
  <si>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</si>
  <si>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</si>
  <si>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</si>
  <si>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</si>
  <si>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</si>
  <si>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</si>
  <si>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</si>
  <si>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</si>
  <si>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</si>
  <si>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</si>
  <si>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</si>
  <si>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</si>
  <si>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</si>
  <si>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</si>
  <si>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</si>
  <si>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</si>
  <si>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</si>
  <si>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</si>
  <si>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</si>
  <si>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</si>
  <si>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</si>
  <si>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</si>
  <si>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</si>
  <si>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</si>
  <si>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</si>
  <si>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</si>
  <si>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</si>
  <si>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</si>
  <si>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</si>
  <si>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</si>
  <si>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</si>
  <si>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</si>
  <si>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</si>
  <si>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</si>
  <si>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</si>
  <si>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</si>
  <si>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</si>
  <si>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</si>
  <si>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</si>
  <si>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</si>
  <si>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</si>
  <si>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</si>
  <si>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</si>
  <si>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</si>
  <si>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</si>
  <si>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</si>
  <si>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</si>
  <si>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</si>
  <si>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</si>
  <si>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</si>
  <si>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</si>
  <si>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</si>
  <si>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</si>
  <si>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</si>
  <si>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</si>
  <si>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</si>
  <si>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</si>
  <si>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</si>
  <si>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</si>
  <si>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</si>
  <si>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</si>
  <si>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</si>
  <si>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</si>
  <si>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</si>
  <si>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</si>
  <si>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</si>
  <si>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</si>
  <si>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</si>
  <si>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</si>
  <si>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</si>
  <si>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</si>
  <si>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</si>
  <si>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</si>
  <si>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</si>
  <si>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</si>
  <si>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</si>
  <si>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</si>
  <si>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</si>
  <si>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</si>
  <si>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</si>
  <si>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</si>
  <si>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</si>
  <si>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</si>
  <si>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</si>
  <si>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</si>
  <si>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</si>
  <si>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</si>
  <si>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</si>
  <si>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</si>
  <si>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</si>
  <si>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</si>
  <si>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</si>
  <si>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</si>
  <si>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</si>
  <si>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</si>
  <si>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</si>
  <si>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</si>
  <si>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</si>
  <si>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</si>
  <si>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</si>
  <si>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</si>
  <si>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</si>
  <si>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</si>
  <si>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</si>
  <si>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</si>
  <si>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</si>
  <si>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</si>
  <si>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</si>
  <si>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</si>
  <si>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</si>
  <si>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</si>
  <si>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</si>
  <si>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</si>
  <si>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</si>
  <si>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</si>
  <si>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</si>
  <si>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</si>
  <si>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</si>
  <si>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</si>
  <si>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</si>
  <si>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</si>
  <si>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</si>
  <si>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</si>
  <si>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</si>
  <si>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</si>
  <si>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</si>
  <si>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</si>
  <si>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</si>
  <si>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</si>
  <si>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</si>
  <si>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</si>
  <si>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</si>
  <si>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</si>
  <si>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</si>
  <si>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</si>
  <si>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</si>
  <si>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</si>
  <si>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</si>
  <si>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</si>
  <si>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</si>
  <si>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</si>
  <si>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</si>
  <si>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</si>
  <si>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</si>
  <si>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</si>
  <si>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</si>
  <si>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</si>
  <si>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</si>
  <si>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</si>
  <si>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</si>
  <si>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</si>
  <si>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</si>
  <si>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</si>
  <si>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</si>
  <si>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</si>
  <si>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</si>
  <si>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</si>
  <si>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</si>
  <si>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</si>
  <si>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</si>
  <si>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</si>
  <si>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</si>
  <si>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</si>
  <si>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</si>
  <si>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</si>
  <si>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</si>
  <si>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</si>
  <si>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</si>
  <si>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</si>
  <si>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</si>
  <si>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</si>
  <si>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</si>
  <si>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</si>
  <si>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</si>
  <si>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</si>
  <si>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</si>
  <si>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</si>
  <si>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</si>
  <si>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</si>
  <si>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</si>
  <si>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</si>
  <si>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</si>
  <si>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</si>
  <si>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</si>
  <si>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</si>
  <si>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</si>
  <si>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</si>
  <si>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</si>
  <si>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</si>
  <si>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</si>
  <si>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</si>
  <si>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</si>
  <si>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</si>
  <si>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</si>
  <si>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</si>
  <si>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</si>
  <si>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</si>
  <si>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</si>
  <si>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</si>
  <si>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</si>
  <si>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</si>
  <si>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</si>
  <si>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</si>
  <si>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</si>
  <si>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</si>
  <si>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</si>
  <si>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</si>
  <si>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</si>
  <si>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</si>
  <si>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</si>
  <si>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</si>
  <si>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</si>
  <si>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</si>
  <si>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</si>
  <si>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</si>
  <si>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</si>
  <si>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</si>
  <si>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</si>
  <si>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</si>
  <si>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</si>
  <si>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</si>
  <si>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</si>
  <si>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</si>
  <si>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</si>
  <si>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</si>
  <si>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</si>
  <si>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</si>
  <si>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</si>
  <si>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</si>
  <si>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</si>
  <si>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</si>
  <si>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</si>
  <si>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</si>
  <si>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</si>
  <si>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</si>
  <si>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</si>
  <si>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</si>
  <si>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</si>
  <si>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</si>
  <si>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</si>
  <si>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</si>
  <si>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</si>
  <si>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</si>
  <si>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</si>
  <si>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</si>
  <si>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</si>
  <si>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</si>
  <si>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</si>
  <si>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</si>
  <si>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</si>
  <si>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</si>
  <si>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</si>
  <si>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</si>
  <si>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</si>
  <si>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</si>
  <si>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</si>
  <si>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</si>
  <si>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</si>
  <si>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</si>
  <si>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</si>
  <si>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</si>
  <si>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</si>
  <si>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</si>
  <si>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</si>
  <si>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</si>
  <si>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</si>
  <si>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</si>
  <si>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</si>
  <si>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</si>
  <si>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</si>
  <si>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</si>
  <si>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</si>
  <si>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</si>
  <si>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</si>
  <si>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</si>
  <si>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</si>
  <si>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</si>
  <si>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</si>
  <si>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</si>
  <si>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</si>
  <si>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</si>
  <si>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</si>
  <si>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</si>
  <si>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</si>
  <si>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</si>
  <si>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</si>
  <si>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</si>
  <si>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</si>
  <si>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</si>
  <si>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</si>
  <si>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</si>
  <si>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</si>
  <si>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</si>
  <si>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</si>
  <si>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</si>
  <si>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</si>
  <si>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</si>
  <si>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</si>
  <si>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</si>
  <si>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</si>
  <si>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</si>
  <si>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</si>
  <si>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</si>
  <si>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</si>
  <si>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</si>
  <si>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</si>
  <si>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</si>
  <si>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</si>
  <si>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</si>
  <si>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</si>
  <si>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</si>
  <si>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</si>
  <si>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</si>
  <si>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</si>
  <si>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</si>
  <si>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</si>
  <si>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</si>
  <si>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</si>
  <si>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</si>
  <si>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</si>
  <si>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</si>
  <si>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</si>
  <si>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</si>
  <si>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</si>
  <si>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</si>
  <si>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</si>
  <si>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</si>
  <si>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</si>
  <si>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</si>
  <si>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</si>
  <si>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</si>
  <si>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</si>
  <si>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</si>
  <si>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</si>
  <si>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</si>
  <si>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</si>
  <si>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</si>
  <si>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</si>
  <si>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</si>
  <si>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</si>
  <si>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</si>
  <si>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</si>
  <si>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</si>
  <si>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</si>
  <si>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</si>
  <si>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</si>
  <si>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</si>
  <si>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</si>
  <si>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</si>
  <si>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</si>
  <si>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</si>
  <si>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</si>
  <si>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</si>
  <si>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</si>
  <si>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</si>
  <si>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</si>
  <si>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</si>
  <si>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</si>
  <si>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</si>
  <si>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</si>
  <si>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</si>
  <si>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</si>
  <si>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</si>
  <si>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</si>
  <si>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</si>
  <si>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</si>
  <si>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</si>
  <si>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</si>
  <si>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</si>
  <si>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</si>
  <si>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</si>
  <si>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</si>
  <si>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</si>
  <si>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</si>
  <si>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</si>
  <si>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</si>
  <si>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</si>
  <si>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</si>
  <si>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</si>
  <si>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</si>
  <si>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</si>
  <si>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</si>
  <si>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</si>
  <si>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</si>
  <si>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</si>
  <si>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</si>
  <si>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</si>
  <si>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</si>
  <si>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</si>
  <si>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</si>
  <si>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</si>
  <si>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</si>
  <si>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</si>
  <si>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</si>
  <si>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</si>
  <si>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</si>
  <si>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</si>
  <si>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</si>
  <si>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</si>
  <si>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</si>
  <si>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</si>
  <si>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</si>
  <si>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</si>
  <si>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</si>
  <si>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</si>
  <si>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</si>
  <si>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</si>
  <si>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</si>
  <si>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</si>
  <si>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</si>
  <si>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</si>
  <si>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</si>
  <si>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</si>
  <si>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</si>
  <si>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</si>
  <si>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</si>
  <si>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</si>
  <si>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</si>
  <si>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</si>
  <si>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</si>
  <si>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</si>
  <si>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</si>
  <si>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</si>
  <si>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</si>
  <si>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</si>
  <si>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</si>
  <si>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</si>
  <si>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</si>
  <si>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</si>
  <si>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</si>
  <si>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</si>
  <si>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</si>
  <si>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</si>
  <si>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</si>
  <si>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</si>
  <si>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</si>
  <si>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</si>
  <si>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</si>
  <si>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</si>
  <si>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</si>
  <si>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</si>
  <si>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</si>
  <si>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</si>
  <si>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</si>
  <si>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</si>
  <si>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</si>
  <si>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</si>
  <si>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</si>
  <si>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</si>
  <si>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</si>
  <si>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</si>
  <si>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</si>
  <si>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</si>
  <si>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</si>
  <si>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</si>
  <si>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</si>
  <si>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</si>
  <si>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</si>
  <si>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</si>
  <si>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</si>
  <si>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</si>
  <si>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</si>
  <si>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</si>
  <si>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</si>
  <si>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</si>
  <si>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</si>
  <si>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</si>
  <si>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</si>
  <si>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</si>
  <si>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</si>
  <si>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</si>
  <si>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</si>
  <si>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</si>
  <si>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</si>
  <si>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</si>
  <si>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</si>
  <si>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</si>
  <si>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</si>
  <si>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</si>
  <si>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</si>
  <si>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</si>
  <si>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</si>
  <si>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</si>
  <si>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</si>
  <si>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</si>
  <si>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</si>
  <si>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</si>
  <si>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</si>
  <si>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</si>
  <si>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</si>
  <si>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</si>
  <si>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</si>
  <si>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</si>
  <si>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</si>
  <si>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</si>
  <si>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</si>
  <si>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</si>
  <si>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</si>
  <si>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</si>
  <si>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</si>
  <si>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</si>
  <si>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</si>
  <si>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</si>
  <si>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</si>
  <si>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</si>
  <si>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</si>
  <si>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</si>
  <si>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</si>
  <si>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</si>
  <si>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</si>
  <si>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</si>
  <si>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</si>
  <si>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</si>
  <si>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</si>
  <si>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</si>
  <si>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</si>
  <si>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</si>
  <si>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</si>
  <si>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</si>
  <si>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</si>
  <si>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</si>
  <si>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</si>
  <si>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</si>
  <si>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</si>
  <si>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</si>
  <si>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</si>
  <si>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</si>
  <si>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</si>
  <si>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</si>
  <si>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</si>
  <si>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</si>
  <si>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</si>
  <si>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</si>
  <si>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</si>
  <si>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</si>
  <si>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</si>
  <si>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</si>
  <si>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</si>
  <si>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</si>
  <si>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</si>
  <si>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</si>
  <si>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</si>
  <si>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</si>
  <si>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</si>
  <si>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</si>
  <si>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</si>
  <si>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</si>
  <si>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</si>
  <si>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</si>
  <si>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</si>
  <si>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</si>
  <si>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</si>
  <si>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</si>
  <si>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</si>
  <si>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</si>
  <si>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</si>
  <si>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</si>
  <si>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</si>
  <si>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</si>
  <si>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</si>
  <si>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</si>
  <si>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</si>
  <si>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</si>
  <si>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</si>
  <si>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</si>
  <si>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</si>
  <si>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</si>
  <si>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</si>
  <si>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</si>
  <si>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</si>
  <si>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</si>
  <si>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</si>
  <si>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</si>
  <si>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</si>
  <si>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</si>
  <si>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</si>
  <si>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</si>
  <si>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</si>
  <si>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</si>
  <si>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</si>
  <si>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</si>
  <si>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</si>
  <si>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</si>
  <si>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</si>
  <si>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</si>
  <si>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</si>
  <si>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</si>
  <si>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</si>
  <si>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</si>
  <si>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</si>
  <si>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</si>
  <si>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</si>
  <si>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</si>
  <si>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</si>
  <si>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</si>
  <si>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</si>
  <si>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</si>
  <si>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</si>
  <si>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</si>
  <si>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</si>
  <si>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</si>
  <si>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</si>
  <si>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</si>
  <si>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</si>
  <si>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</si>
  <si>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</si>
  <si>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</si>
  <si>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</si>
  <si>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</si>
  <si>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</si>
  <si>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</si>
  <si>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</si>
  <si>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</si>
  <si>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</si>
  <si>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</si>
  <si>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</si>
  <si>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</si>
  <si>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</si>
  <si>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</si>
  <si>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</si>
  <si>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</si>
  <si>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</si>
  <si>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</si>
  <si>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</si>
  <si>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</si>
  <si>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</si>
  <si>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</si>
  <si>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</si>
  <si>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</si>
  <si>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</si>
  <si>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</si>
  <si>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</si>
  <si>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</si>
  <si>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</si>
  <si>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</si>
  <si>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</si>
  <si>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</si>
  <si>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</si>
  <si>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</si>
  <si>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</si>
  <si>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</si>
  <si>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</si>
  <si>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</si>
  <si>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</si>
  <si>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</si>
  <si>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</si>
  <si>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</si>
  <si>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</si>
  <si>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</si>
  <si>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</si>
  <si>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</si>
  <si>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</si>
  <si>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</si>
  <si>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</si>
  <si>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</si>
  <si>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</si>
  <si>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</si>
  <si>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</si>
  <si>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</si>
  <si>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</si>
  <si>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</si>
  <si>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</si>
  <si>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</si>
  <si>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</si>
  <si>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</si>
  <si>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</si>
  <si>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</si>
  <si>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</si>
  <si>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</si>
  <si>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</si>
  <si>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</si>
  <si>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</si>
  <si>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</si>
  <si>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</si>
  <si>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</si>
  <si>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</si>
  <si>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</si>
  <si>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</si>
  <si>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</si>
  <si>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</si>
  <si>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</si>
  <si>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</si>
  <si>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</si>
  <si>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</si>
  <si>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</si>
  <si>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</si>
  <si>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</si>
  <si>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</si>
  <si>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</si>
  <si>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</si>
  <si>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</si>
  <si>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</si>
  <si>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</si>
  <si>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</si>
  <si>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</si>
  <si>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</si>
  <si>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</si>
  <si>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</si>
  <si>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</si>
  <si>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</si>
  <si>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</si>
  <si>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</si>
  <si>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</si>
  <si>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</si>
  <si>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</si>
  <si>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</si>
  <si>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</si>
  <si>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</si>
  <si>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</si>
  <si>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</si>
  <si>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</si>
  <si>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</si>
  <si>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</si>
  <si>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</si>
  <si>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</si>
  <si>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</si>
  <si>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</si>
  <si>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</si>
  <si>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</si>
  <si>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</si>
  <si>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</si>
  <si>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</si>
  <si>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</si>
  <si>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</si>
  <si>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</si>
  <si>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</si>
  <si>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</si>
  <si>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</si>
  <si>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</si>
  <si>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</si>
  <si>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</si>
  <si>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</si>
  <si>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</si>
  <si>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</si>
  <si>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</si>
  <si>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</si>
  <si>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</si>
  <si>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</si>
  <si>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</si>
  <si>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</si>
  <si>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</si>
  <si>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</si>
  <si>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</si>
  <si>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</si>
  <si>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</si>
  <si>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</si>
  <si>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</si>
  <si>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</si>
  <si>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</si>
  <si>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</si>
  <si>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</si>
  <si>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</si>
  <si>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</si>
  <si>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</si>
  <si>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</si>
  <si>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</si>
  <si>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</si>
  <si>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</si>
  <si>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</si>
  <si>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</si>
  <si>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</si>
  <si>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</si>
  <si>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</si>
  <si>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</si>
  <si>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</si>
  <si>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</si>
  <si>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</si>
  <si>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</si>
  <si>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</si>
  <si>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</si>
  <si>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</si>
  <si>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</si>
  <si>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</si>
  <si>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</si>
  <si>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</si>
  <si>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</si>
  <si>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</si>
  <si>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</si>
  <si>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</si>
  <si>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</si>
  <si>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</si>
  <si>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</si>
  <si>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</si>
  <si>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</si>
  <si>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</si>
  <si>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</si>
  <si>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</si>
  <si>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</si>
  <si>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</si>
  <si>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</si>
  <si>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</si>
  <si>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</si>
  <si>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</si>
  <si>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</si>
  <si>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</si>
  <si>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</si>
  <si>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</si>
  <si>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</si>
  <si>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</si>
  <si>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</si>
  <si>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</si>
  <si>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</si>
  <si>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</si>
  <si>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</si>
  <si>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</si>
  <si>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</si>
  <si>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</si>
  <si>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</si>
  <si>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</si>
  <si>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</si>
  <si>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</si>
  <si>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</si>
  <si>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</si>
  <si>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</si>
  <si>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</si>
  <si>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</si>
  <si>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</si>
  <si>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</si>
  <si>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</si>
  <si>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</si>
  <si>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</si>
  <si>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</si>
  <si>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</si>
  <si>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</si>
  <si>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</si>
  <si>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</si>
  <si>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</si>
  <si>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</si>
  <si>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</si>
  <si>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</si>
  <si>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</si>
  <si>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</si>
  <si>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</si>
  <si>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</si>
  <si>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</si>
  <si>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</si>
  <si>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</si>
  <si>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</si>
  <si>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</si>
  <si>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</si>
  <si>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</si>
  <si>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</si>
  <si>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</si>
  <si>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</si>
  <si>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</si>
  <si>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</si>
  <si>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</si>
  <si>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</si>
  <si>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</si>
  <si>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</si>
  <si>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</si>
  <si>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</si>
  <si>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</si>
  <si>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</si>
  <si>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</si>
  <si>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</si>
  <si>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</si>
  <si>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</si>
  <si>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</si>
  <si>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</si>
  <si>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</si>
  <si>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</si>
  <si>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</si>
  <si>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</si>
  <si>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</si>
  <si>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</si>
  <si>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</si>
  <si>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</si>
  <si>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</si>
  <si>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</si>
  <si>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</si>
  <si>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</si>
  <si>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</si>
  <si>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</si>
  <si>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</si>
  <si>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</si>
  <si>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</si>
  <si>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</si>
  <si>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</si>
  <si>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</si>
  <si>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</si>
  <si>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</si>
  <si>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</si>
  <si>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</si>
  <si>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</si>
  <si>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</si>
  <si>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</si>
  <si>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</si>
  <si>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</si>
  <si>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</si>
  <si>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</si>
  <si>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</si>
  <si>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</si>
  <si>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</si>
  <si>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</si>
  <si>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</si>
  <si>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</si>
  <si>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</si>
  <si>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</si>
  <si>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</si>
  <si>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</si>
  <si>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</si>
  <si>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</si>
  <si>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</si>
  <si>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</si>
  <si>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</si>
  <si>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</si>
  <si>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</si>
  <si>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</si>
  <si>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</si>
  <si>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</si>
  <si>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</si>
  <si>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</si>
  <si>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</si>
  <si>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</si>
  <si>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</si>
  <si>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</si>
  <si>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</si>
  <si>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</si>
  <si>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</si>
  <si>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</si>
  <si>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</si>
  <si>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</si>
  <si>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</si>
  <si>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</si>
  <si>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</si>
  <si>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</si>
  <si>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</si>
  <si>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</si>
  <si>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</si>
  <si>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</si>
  <si>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</si>
  <si>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</si>
  <si>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</si>
  <si>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</si>
  <si>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</si>
  <si>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</si>
  <si>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</si>
  <si>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</si>
  <si>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</si>
  <si>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</si>
  <si>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</si>
  <si>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</si>
  <si>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</si>
  <si>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</si>
  <si>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</si>
  <si>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</si>
  <si>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</si>
  <si>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</si>
  <si>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</si>
  <si>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</si>
  <si>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</si>
  <si>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</si>
  <si>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</si>
  <si>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</si>
  <si>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</si>
  <si>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</si>
  <si>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</si>
  <si>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</si>
  <si>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</si>
  <si>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</si>
  <si>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</si>
  <si>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</si>
  <si>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</si>
  <si>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</si>
  <si>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</si>
  <si>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</si>
  <si>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</si>
  <si>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</si>
  <si>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</si>
  <si>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</si>
  <si>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</si>
  <si>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</si>
  <si>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</si>
  <si>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</si>
  <si>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</si>
  <si>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</si>
  <si>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</si>
  <si>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</si>
  <si>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</si>
  <si>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</si>
  <si>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</si>
  <si>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</si>
  <si>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</si>
  <si>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</si>
  <si>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</si>
  <si>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</si>
  <si>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</si>
  <si>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</si>
  <si>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</si>
  <si>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</si>
  <si>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</si>
  <si>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</si>
  <si>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</si>
  <si>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</si>
  <si>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</si>
  <si>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</si>
  <si>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</si>
  <si>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</si>
  <si>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</si>
  <si>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</si>
  <si>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</si>
  <si>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</si>
  <si>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</si>
  <si>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</si>
  <si>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</si>
  <si>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</si>
  <si>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</si>
  <si>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</si>
  <si>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</si>
  <si>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</si>
  <si>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</si>
  <si>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</si>
  <si>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</si>
  <si>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</si>
  <si>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</si>
  <si>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</si>
  <si>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</si>
  <si>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</si>
  <si>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</si>
  <si>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</si>
  <si>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</si>
  <si>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</si>
  <si>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</si>
  <si>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</si>
  <si>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</si>
  <si>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</si>
  <si>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</si>
  <si>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</si>
  <si>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</si>
  <si>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</si>
  <si>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</si>
  <si>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</si>
  <si>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</si>
  <si>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</si>
  <si>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</si>
  <si>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</si>
  <si>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</si>
  <si>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</si>
  <si>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</si>
  <si>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</si>
  <si>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</si>
  <si>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</si>
  <si>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</si>
  <si>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</si>
  <si>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</si>
  <si>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</si>
  <si>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</si>
  <si>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</si>
  <si>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</si>
  <si>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</si>
  <si>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</si>
  <si>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</si>
  <si>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</si>
  <si>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</si>
  <si>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</si>
  <si>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</si>
  <si>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</si>
  <si>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</si>
  <si>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</si>
  <si>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</si>
  <si>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</si>
  <si>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</si>
  <si>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</si>
  <si>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</si>
  <si>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</si>
  <si>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</si>
  <si>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</si>
  <si>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</si>
  <si>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</si>
  <si>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</si>
  <si>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</si>
  <si>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</si>
  <si>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</si>
  <si>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</si>
  <si>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</si>
  <si>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</si>
  <si>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</si>
  <si>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</si>
  <si>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</si>
  <si>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</si>
  <si>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</si>
  <si>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</si>
  <si>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</si>
  <si>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</si>
  <si>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</si>
  <si>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</si>
  <si>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</si>
  <si>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</si>
  <si>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</si>
  <si>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</si>
  <si>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</si>
  <si>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</si>
  <si>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</si>
  <si>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</si>
  <si>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</si>
  <si>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</si>
  <si>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</si>
  <si>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</si>
  <si>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</si>
  <si>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</si>
  <si>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</si>
  <si>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</si>
  <si>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</si>
  <si>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</si>
  <si>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</si>
  <si>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</si>
  <si>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</si>
  <si>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</si>
  <si>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</si>
  <si>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</si>
  <si>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</si>
  <si>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</si>
  <si>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</si>
  <si>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</si>
  <si>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</si>
  <si>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</si>
  <si>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</si>
  <si>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</si>
  <si>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</si>
  <si>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</si>
  <si>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</si>
  <si>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</si>
  <si>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</si>
  <si>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</si>
  <si>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</si>
  <si>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</si>
  <si>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</si>
  <si>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</si>
  <si>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</si>
  <si>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</si>
  <si>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</si>
  <si>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</si>
  <si>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</si>
  <si>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</si>
  <si>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</si>
  <si>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</si>
  <si>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</si>
  <si>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</si>
  <si>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</si>
  <si>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</si>
  <si>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</si>
  <si>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</si>
  <si>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</si>
  <si>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</si>
  <si>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</si>
  <si>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</si>
  <si>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</si>
  <si>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</si>
  <si>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</si>
  <si>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</si>
  <si>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</si>
  <si>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</si>
  <si>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</si>
  <si>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</si>
  <si>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</si>
  <si>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</si>
  <si>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</si>
  <si>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</si>
  <si>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</si>
  <si>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</si>
  <si>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</si>
  <si>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</si>
  <si>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</si>
  <si>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</si>
  <si>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</si>
  <si>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</si>
  <si>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</si>
  <si>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</si>
  <si>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</si>
  <si>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</si>
  <si>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</si>
  <si>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</si>
  <si>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</si>
  <si>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</si>
  <si>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</si>
  <si>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</si>
  <si>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</si>
  <si>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</si>
  <si>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</si>
  <si>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</si>
  <si>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</si>
  <si>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</si>
  <si>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</si>
  <si>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</si>
  <si>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</si>
  <si>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</si>
  <si>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</si>
  <si>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</si>
  <si>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</si>
  <si>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</si>
  <si>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</si>
  <si>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</si>
  <si>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</si>
  <si>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</si>
  <si>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</si>
  <si>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</si>
  <si>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</si>
  <si>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</si>
  <si>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</si>
  <si>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</si>
  <si>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</si>
  <si>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</si>
  <si>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</si>
  <si>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</si>
  <si>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</si>
  <si>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</si>
  <si>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</si>
  <si>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</si>
  <si>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</si>
  <si>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</si>
  <si>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</si>
  <si>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</si>
  <si>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</si>
  <si>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</si>
  <si>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</si>
  <si>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</si>
  <si>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</si>
  <si>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</si>
  <si>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</si>
  <si>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</si>
  <si>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</si>
  <si>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</si>
  <si>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</si>
  <si>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</si>
  <si>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</si>
  <si>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</si>
  <si>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</si>
  <si>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</si>
  <si>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</si>
  <si>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</si>
  <si>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</si>
  <si>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</si>
  <si>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</si>
  <si>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</si>
  <si>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</si>
  <si>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</si>
  <si>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</si>
  <si>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</si>
  <si>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</si>
  <si>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</si>
  <si>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</si>
  <si>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</si>
  <si>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</si>
  <si>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</si>
  <si>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</si>
  <si>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</si>
  <si>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</si>
  <si>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</si>
  <si>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</si>
  <si>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</si>
  <si>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</si>
  <si>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</si>
  <si>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</si>
  <si>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</si>
  <si>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</si>
  <si>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</si>
  <si>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</si>
  <si>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</si>
  <si>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</si>
  <si>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</si>
  <si>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</si>
  <si>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</si>
  <si>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</si>
  <si>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</si>
  <si>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</si>
  <si>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</si>
  <si>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</si>
  <si>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</si>
  <si>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</si>
  <si>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</si>
  <si>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</si>
  <si>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</si>
  <si>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</si>
  <si>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</si>
  <si>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</si>
  <si>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</si>
  <si>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</si>
  <si>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</si>
  <si>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</si>
  <si>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</si>
  <si>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</si>
  <si>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</si>
  <si>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</si>
  <si>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</si>
  <si>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</si>
  <si>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</si>
  <si>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</si>
  <si>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</si>
  <si>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</si>
  <si>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</si>
  <si>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</si>
  <si>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</si>
  <si>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</si>
  <si>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</si>
  <si>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</si>
  <si>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</si>
  <si>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</si>
  <si>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</si>
  <si>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</si>
  <si>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</si>
  <si>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</si>
  <si>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</si>
  <si>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</si>
  <si>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</si>
  <si>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</si>
  <si>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</si>
  <si>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</si>
  <si>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</si>
  <si>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</si>
  <si>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</si>
  <si>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</si>
  <si>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</si>
  <si>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</si>
  <si>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</si>
  <si>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</si>
  <si>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</si>
  <si>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</si>
  <si>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</si>
  <si>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</si>
  <si>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</si>
  <si>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</si>
  <si>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</si>
  <si>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</si>
  <si>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</si>
  <si>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</si>
  <si>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</si>
  <si>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</si>
  <si>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</si>
  <si>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</si>
  <si>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</si>
  <si>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</si>
  <si>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</si>
  <si>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</si>
  <si>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</si>
  <si>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</si>
  <si>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</si>
  <si>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</si>
  <si>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</si>
  <si>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</si>
  <si>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</si>
  <si>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</si>
  <si>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</si>
  <si>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</si>
  <si>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</si>
  <si>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</si>
  <si>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</si>
  <si>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</si>
  <si>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</si>
  <si>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</si>
  <si>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</si>
  <si>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</si>
  <si>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</si>
  <si>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</si>
  <si>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</si>
  <si>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</si>
  <si>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</si>
  <si>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</si>
  <si>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</si>
  <si>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</si>
  <si>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</si>
  <si>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</si>
  <si>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</si>
  <si>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</si>
  <si>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</si>
  <si>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</si>
  <si>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</si>
  <si>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</si>
  <si>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</si>
  <si>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</si>
  <si>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</si>
  <si>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</si>
  <si>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</si>
  <si>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</si>
  <si>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</si>
  <si>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</si>
  <si>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</si>
  <si>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</si>
  <si>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</si>
  <si>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</si>
  <si>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</si>
  <si>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</si>
  <si>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</si>
  <si>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</si>
  <si>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</si>
  <si>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</si>
  <si>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</si>
  <si>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</si>
  <si>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</si>
  <si>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</si>
  <si>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</si>
  <si>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</si>
  <si>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</si>
  <si>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</si>
  <si>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</si>
  <si>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</si>
  <si>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</si>
  <si>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</si>
  <si>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</si>
  <si>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</si>
  <si>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</si>
  <si>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</si>
  <si>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</si>
  <si>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</si>
  <si>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</si>
  <si>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</si>
  <si>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</si>
  <si>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</si>
  <si>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</si>
  <si>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</si>
  <si>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</si>
  <si>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</si>
  <si>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</si>
  <si>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</si>
  <si>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</si>
  <si>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</si>
  <si>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</si>
  <si>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</si>
  <si>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</si>
  <si>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</si>
  <si>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</si>
  <si>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</si>
  <si>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</si>
  <si>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</si>
  <si>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</si>
  <si>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</si>
  <si>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</si>
  <si>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</si>
  <si>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</si>
  <si>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</si>
  <si>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</si>
  <si>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</si>
  <si>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</si>
  <si>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</si>
  <si>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</si>
  <si>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</si>
  <si>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</si>
  <si>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</si>
  <si>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</si>
  <si>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</si>
  <si>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</si>
  <si>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</si>
  <si>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</si>
  <si>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</si>
  <si>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</si>
  <si>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</si>
  <si>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</si>
  <si>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</si>
  <si>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</si>
  <si>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</si>
  <si>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</si>
  <si>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</si>
  <si>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</si>
  <si>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</si>
  <si>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</si>
  <si>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</si>
  <si>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</si>
  <si>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</si>
  <si>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</si>
  <si>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</si>
  <si>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</si>
  <si>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</si>
  <si>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</si>
  <si>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</si>
  <si>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</si>
  <si>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</si>
  <si>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</si>
  <si>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</si>
  <si>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</si>
  <si>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</si>
  <si>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</si>
  <si>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</si>
  <si>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</si>
  <si>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</si>
  <si>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</si>
  <si>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</si>
  <si>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</si>
  <si>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</si>
  <si>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</si>
  <si>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</si>
  <si>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</si>
  <si>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</si>
  <si>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</si>
  <si>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</si>
  <si>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</si>
  <si>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</si>
  <si>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</si>
  <si>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</si>
  <si>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</si>
  <si>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</si>
  <si>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</si>
  <si>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</si>
  <si>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</si>
  <si>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</si>
  <si>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</si>
  <si>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</si>
  <si>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</si>
  <si>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</si>
  <si>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</si>
  <si>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</si>
  <si>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</si>
  <si>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</si>
  <si>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</si>
  <si>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</si>
  <si>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</si>
  <si>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</si>
  <si>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</si>
  <si>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</si>
  <si>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</si>
  <si>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</si>
  <si>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</si>
  <si>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</si>
  <si>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</si>
  <si>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</si>
  <si>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</si>
  <si>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</si>
  <si>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</si>
  <si>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</si>
  <si>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</si>
  <si>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</si>
  <si>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</si>
  <si>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</si>
  <si>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</si>
  <si>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</si>
  <si>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</si>
  <si>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</si>
  <si>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</si>
  <si>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</si>
  <si>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</si>
  <si>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</si>
  <si>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</si>
  <si>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</si>
  <si>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</si>
  <si>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</si>
  <si>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</si>
  <si>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</si>
  <si>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</si>
  <si>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</si>
  <si>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</si>
  <si>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</si>
  <si>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</si>
  <si>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</si>
  <si>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</si>
  <si>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</si>
  <si>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</si>
  <si>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</si>
  <si>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</si>
  <si>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</si>
  <si>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</si>
  <si>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</si>
  <si>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</si>
  <si>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</si>
  <si>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</si>
  <si>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</si>
  <si>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</si>
  <si>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</si>
  <si>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</si>
  <si>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</si>
  <si>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</si>
  <si>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</si>
  <si>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</si>
  <si>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</si>
  <si>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</si>
  <si>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</si>
  <si>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</si>
  <si>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</si>
  <si>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</si>
  <si>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</si>
  <si>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</si>
  <si>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</si>
  <si>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</si>
  <si>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</si>
  <si>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</si>
  <si>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</si>
  <si>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</si>
  <si>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</si>
  <si>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</si>
  <si>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</si>
  <si>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</si>
  <si>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</si>
  <si>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</si>
  <si>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</si>
  <si>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</si>
  <si>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</si>
  <si>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</si>
  <si>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</si>
  <si>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</si>
  <si>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</si>
  <si>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</si>
  <si>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</si>
  <si>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</si>
  <si>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</si>
  <si>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</si>
  <si>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</si>
  <si>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</si>
  <si>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</si>
  <si>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</si>
  <si>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</si>
  <si>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</si>
  <si>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</si>
  <si>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</si>
  <si>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</si>
  <si>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</si>
  <si>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</si>
  <si>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</si>
  <si>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</si>
  <si>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</si>
  <si>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</si>
  <si>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</si>
  <si>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</si>
  <si>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</si>
  <si>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</si>
  <si>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</si>
  <si>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</si>
  <si>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</si>
  <si>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</si>
  <si>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</si>
  <si>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</si>
  <si>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</si>
  <si>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</si>
  <si>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</si>
  <si>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</si>
  <si>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</si>
  <si>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</si>
  <si>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</si>
  <si>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</si>
  <si>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</si>
  <si>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</si>
  <si>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</si>
  <si>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</si>
  <si>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</si>
  <si>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</si>
  <si>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</si>
  <si>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</si>
  <si>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</si>
  <si>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</si>
  <si>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</si>
  <si>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</si>
  <si>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</si>
  <si>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</si>
  <si>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</si>
  <si>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</si>
  <si>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</si>
  <si>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</si>
  <si>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</si>
  <si>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</si>
  <si>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</si>
  <si>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</si>
  <si>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</si>
  <si>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</si>
  <si>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</si>
  <si>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</si>
  <si>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</si>
  <si>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</si>
  <si>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</si>
  <si>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</si>
  <si>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</si>
  <si>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</si>
  <si>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</si>
  <si>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</si>
  <si>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</si>
  <si>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</si>
  <si>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</si>
  <si>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</si>
  <si>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</si>
  <si>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</si>
  <si>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</si>
  <si>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</si>
  <si>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</si>
  <si>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</si>
  <si>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</si>
  <si>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</si>
  <si>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</si>
  <si>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</si>
  <si>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</si>
  <si>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</si>
  <si>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</si>
  <si>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</si>
  <si>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</si>
  <si>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</si>
  <si>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</si>
  <si>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</si>
  <si>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</si>
  <si>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</si>
  <si>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</si>
  <si>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</si>
  <si>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</si>
  <si>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</si>
  <si>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</si>
  <si>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</si>
  <si>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</si>
  <si>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</si>
  <si>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</si>
  <si>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</si>
  <si>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</si>
  <si>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</si>
  <si>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</si>
  <si>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</si>
  <si>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</si>
  <si>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</si>
  <si>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</si>
  <si>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</si>
  <si>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</si>
  <si>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</si>
  <si>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</si>
  <si>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</si>
  <si>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</si>
  <si>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</si>
  <si>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</si>
  <si>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</si>
  <si>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</si>
  <si>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</si>
  <si>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</si>
  <si>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</si>
  <si>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</si>
  <si>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</si>
  <si>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</si>
  <si>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</si>
  <si>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</si>
  <si>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</si>
  <si>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</si>
  <si>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</si>
  <si>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</si>
  <si>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</si>
  <si>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</si>
  <si>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</si>
  <si>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</si>
  <si>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</si>
  <si>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</si>
  <si>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</si>
  <si>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</si>
  <si>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</si>
  <si>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</si>
  <si>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</si>
  <si>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</si>
  <si>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</si>
  <si>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</si>
  <si>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</si>
  <si>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</si>
  <si>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</si>
  <si>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</si>
  <si>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</si>
  <si>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</si>
  <si>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</si>
  <si>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</si>
  <si>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</si>
  <si>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</si>
  <si>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</si>
  <si>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</si>
  <si>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</si>
  <si>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</si>
  <si>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</si>
  <si>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</si>
  <si>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</si>
  <si>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</si>
  <si>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</si>
  <si>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</si>
  <si>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</si>
  <si>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</si>
  <si>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</si>
  <si>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</si>
  <si>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</si>
  <si>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</si>
  <si>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</si>
  <si>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</si>
  <si>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</si>
  <si>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</si>
  <si>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</si>
  <si>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</si>
  <si>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</si>
  <si>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</si>
  <si>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</si>
  <si>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</si>
  <si>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</si>
  <si>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</si>
  <si>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</si>
  <si>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</si>
  <si>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</si>
  <si>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</si>
  <si>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</si>
  <si>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</si>
  <si>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</si>
  <si>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</si>
  <si>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</si>
  <si>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</si>
  <si>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</si>
  <si>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</si>
  <si>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</si>
  <si>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</si>
  <si>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</si>
  <si>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</si>
  <si>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</si>
  <si>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</si>
  <si>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</si>
  <si>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</si>
  <si>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</si>
  <si>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</si>
  <si>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</si>
  <si>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</si>
  <si>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</si>
  <si>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</si>
  <si>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</si>
  <si>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</si>
  <si>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</si>
  <si>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</si>
  <si>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</si>
  <si>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</si>
  <si>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</si>
  <si>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</si>
  <si>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</si>
  <si>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</si>
  <si>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</si>
  <si>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</si>
  <si>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</si>
  <si>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</si>
  <si>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</si>
  <si>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</si>
  <si>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</si>
  <si>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</si>
  <si>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</si>
  <si>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</si>
  <si>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</si>
  <si>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</si>
  <si>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</si>
  <si>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</si>
  <si>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</si>
  <si>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</si>
  <si>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</si>
  <si>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</si>
  <si>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</si>
  <si>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</si>
  <si>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</si>
  <si>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</si>
  <si>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</si>
  <si>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</si>
  <si>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</si>
  <si>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</si>
  <si>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</si>
  <si>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</si>
  <si>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</si>
  <si>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</si>
  <si>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</si>
  <si>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</si>
  <si>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</si>
  <si>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</si>
  <si>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</si>
  <si>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</si>
  <si>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</si>
  <si>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</si>
  <si>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</si>
  <si>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</si>
  <si>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</si>
  <si>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</si>
  <si>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</si>
  <si>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</si>
  <si>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</si>
  <si>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</si>
  <si>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</si>
  <si>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</si>
  <si>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</si>
  <si>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</si>
  <si>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</si>
  <si>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</si>
  <si>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</si>
  <si>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</si>
  <si>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</si>
  <si>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</si>
  <si>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</si>
  <si>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</si>
  <si>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</si>
  <si>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</si>
  <si>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</si>
  <si>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</si>
  <si>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</si>
  <si>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</si>
  <si>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</si>
  <si>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</si>
  <si>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</si>
  <si>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</si>
  <si>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</si>
  <si>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</si>
  <si>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</si>
  <si>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</si>
  <si>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</si>
  <si>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</si>
  <si>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</si>
  <si>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</si>
  <si>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</si>
  <si>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</si>
  <si>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</si>
  <si>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</si>
  <si>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</si>
  <si>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</si>
  <si>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</si>
  <si>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</si>
  <si>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</si>
  <si>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</si>
  <si>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</si>
  <si>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</si>
  <si>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</si>
  <si>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</si>
  <si>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</si>
  <si>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</si>
  <si>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</si>
  <si>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</si>
  <si>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</si>
  <si>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</si>
  <si>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</si>
  <si>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</si>
  <si>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</si>
  <si>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</si>
  <si>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</si>
  <si>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</si>
  <si>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</si>
  <si>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</si>
  <si>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</si>
  <si>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</si>
  <si>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</si>
  <si>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</si>
  <si>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</si>
  <si>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</si>
  <si>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</si>
  <si>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</si>
  <si>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</si>
  <si>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</si>
  <si>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</si>
  <si>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</si>
  <si>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</si>
  <si>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</si>
  <si>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</si>
  <si>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</si>
  <si>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</si>
  <si>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</si>
  <si>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</si>
  <si>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</si>
  <si>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</si>
  <si>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</si>
  <si>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</si>
  <si>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</si>
  <si>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</si>
  <si>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</si>
  <si>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</si>
  <si>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</si>
  <si>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</si>
  <si>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</si>
  <si>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</si>
  <si>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</si>
  <si>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</si>
  <si>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</si>
  <si>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</si>
  <si>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</si>
  <si>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</si>
  <si>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</si>
  <si>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</si>
  <si>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</si>
  <si>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</si>
  <si>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</si>
  <si>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</si>
  <si>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</si>
  <si>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</si>
  <si>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</si>
  <si>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</si>
  <si>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</si>
  <si>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</si>
  <si>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</si>
  <si>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</si>
  <si>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</si>
  <si>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</si>
  <si>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</si>
  <si>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</si>
  <si>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</si>
  <si>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</si>
  <si>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</si>
  <si>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</si>
  <si>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</si>
  <si>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</si>
  <si>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</si>
  <si>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</si>
  <si>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</si>
  <si>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</si>
  <si>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</si>
  <si>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</si>
  <si>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</si>
  <si>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</si>
  <si>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</si>
  <si>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</si>
  <si>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</si>
  <si>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</si>
  <si>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</si>
  <si>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</si>
  <si>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</si>
  <si>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</si>
  <si>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</si>
  <si>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</si>
  <si>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</si>
  <si>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</si>
  <si>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</si>
  <si>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</si>
  <si>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</si>
  <si>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</si>
  <si>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</si>
  <si>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</si>
  <si>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</si>
  <si>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</si>
  <si>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</si>
  <si>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</si>
  <si>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</si>
  <si>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</si>
  <si>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</si>
  <si>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</si>
  <si>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</si>
  <si>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</si>
  <si>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</si>
  <si>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</si>
  <si>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</si>
  <si>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</si>
  <si>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</si>
  <si>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</si>
  <si>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</si>
  <si>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</si>
  <si>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</si>
  <si>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</si>
  <si>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</si>
  <si>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</si>
  <si>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</si>
  <si>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</si>
  <si>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</si>
  <si>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</si>
  <si>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</si>
  <si>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</si>
  <si>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</si>
  <si>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</si>
  <si>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</si>
  <si>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</si>
  <si>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</si>
  <si>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</si>
  <si>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</si>
  <si>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</si>
  <si>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</si>
  <si>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</si>
  <si>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</si>
  <si>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</si>
  <si>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</si>
  <si>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</si>
  <si>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</si>
  <si>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</si>
  <si>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</si>
  <si>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</si>
  <si>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</si>
  <si>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</si>
  <si>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</si>
  <si>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</si>
  <si>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</si>
  <si>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</si>
  <si>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</si>
  <si>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</si>
  <si>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</si>
  <si>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</si>
  <si>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</si>
  <si>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</si>
  <si>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</si>
  <si>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</si>
  <si>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</si>
  <si>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</si>
  <si>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</si>
  <si>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</si>
  <si>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</si>
  <si>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</si>
  <si>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</si>
  <si>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</si>
  <si>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</si>
  <si>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</si>
  <si>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</si>
  <si>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</si>
  <si>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</si>
  <si>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</si>
  <si>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</si>
  <si>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</si>
  <si>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</si>
  <si>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</si>
  <si>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</si>
  <si>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</si>
  <si>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</si>
  <si>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</si>
  <si>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</si>
  <si>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</si>
  <si>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</si>
  <si>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</si>
  <si>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</si>
  <si>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</si>
  <si>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</si>
  <si>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</si>
  <si>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</si>
  <si>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</si>
  <si>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</si>
  <si>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</si>
  <si>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</si>
  <si>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</si>
  <si>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</si>
  <si>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</si>
  <si>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</si>
  <si>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</si>
  <si>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</si>
  <si>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</si>
  <si>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</si>
  <si>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</si>
  <si>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</si>
  <si>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</si>
  <si>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</si>
  <si>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</si>
  <si>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</si>
  <si>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</si>
  <si>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</si>
  <si>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</si>
  <si>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</si>
  <si>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</si>
  <si>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</si>
  <si>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</si>
  <si>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</si>
  <si>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</si>
  <si>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</si>
  <si>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</si>
  <si>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</si>
  <si>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</si>
  <si>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</si>
  <si>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</si>
  <si>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</si>
  <si>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</si>
  <si>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</si>
  <si>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</si>
  <si>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</si>
  <si>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</si>
  <si>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</si>
  <si>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</si>
  <si>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</si>
  <si>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</si>
  <si>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</si>
  <si>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</si>
  <si>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</si>
  <si>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</si>
  <si>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</si>
  <si>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</si>
  <si>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</si>
  <si>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</si>
  <si>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</si>
  <si>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</si>
  <si>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</si>
  <si>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</si>
  <si>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</si>
  <si>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</si>
  <si>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</si>
  <si>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</si>
  <si>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</si>
  <si>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</si>
  <si>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</si>
  <si>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</si>
  <si>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</si>
  <si>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</si>
  <si>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</si>
  <si>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</si>
  <si>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</si>
  <si>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</si>
  <si>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</si>
  <si>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</si>
  <si>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</si>
  <si>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</si>
  <si>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</si>
  <si>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</si>
  <si>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</si>
  <si>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</si>
  <si>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</si>
  <si>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</si>
  <si>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</si>
  <si>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</si>
  <si>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</si>
  <si>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</si>
  <si>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</si>
  <si>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</si>
  <si>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</si>
  <si>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</si>
  <si>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</si>
  <si>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</si>
  <si>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</si>
  <si>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</si>
  <si>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</si>
  <si>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</si>
  <si>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</si>
  <si>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</si>
  <si>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</si>
  <si>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</si>
  <si>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</si>
  <si>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</si>
  <si>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</si>
  <si>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</si>
  <si>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</si>
  <si>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</si>
  <si>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</si>
  <si>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</si>
  <si>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</si>
  <si>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</si>
  <si>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</si>
  <si>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</si>
  <si>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</si>
  <si>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</si>
  <si>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</si>
  <si>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</si>
  <si>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</si>
  <si>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</si>
  <si>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</si>
  <si>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</si>
  <si>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</si>
  <si>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</si>
  <si>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</si>
  <si>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</si>
  <si>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</si>
  <si>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</si>
  <si>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</si>
  <si>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</si>
  <si>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</si>
  <si>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</si>
  <si>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</si>
  <si>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</si>
  <si>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</si>
  <si>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</si>
  <si>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</si>
  <si>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</si>
  <si>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</si>
  <si>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</si>
  <si>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</si>
  <si>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</si>
  <si>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</si>
  <si>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</si>
  <si>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</si>
  <si>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</si>
  <si>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</si>
  <si>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</si>
  <si>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</si>
  <si>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</si>
  <si>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</si>
  <si>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</si>
  <si>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</si>
  <si>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</si>
  <si>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</si>
  <si>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</si>
  <si>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</si>
  <si>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</si>
  <si>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</si>
  <si>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</si>
  <si>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</si>
  <si>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</si>
  <si>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</si>
  <si>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</si>
  <si>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</si>
  <si>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</si>
  <si>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</si>
  <si>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</si>
  <si>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</si>
  <si>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</si>
  <si>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</si>
  <si>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</si>
  <si>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</si>
  <si>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</si>
  <si>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</si>
  <si>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</si>
  <si>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</si>
  <si>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</si>
  <si>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</si>
  <si>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</si>
  <si>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</si>
  <si>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</si>
  <si>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</si>
  <si>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</si>
  <si>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</si>
  <si>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</si>
  <si>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</si>
  <si>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</si>
  <si>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</si>
  <si>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</si>
  <si>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</si>
  <si>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</si>
  <si>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</si>
  <si>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</si>
  <si>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</si>
  <si>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</si>
  <si>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</si>
  <si>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</si>
  <si>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</si>
  <si>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</si>
  <si>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</si>
  <si>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</si>
  <si>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</si>
  <si>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</si>
  <si>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</si>
  <si>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</si>
  <si>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</si>
  <si>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</si>
  <si>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</si>
  <si>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</si>
  <si>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</si>
  <si>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</si>
  <si>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</si>
  <si>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</si>
  <si>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</si>
  <si>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</si>
  <si>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</si>
  <si>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</si>
  <si>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</si>
  <si>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</si>
  <si>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</si>
  <si>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</si>
  <si>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</si>
  <si>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</si>
  <si>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</si>
  <si>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</si>
  <si>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</si>
  <si>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</si>
  <si>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</si>
  <si>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</si>
  <si>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</si>
  <si>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</si>
  <si>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</si>
  <si>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</si>
  <si>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</si>
  <si>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</si>
  <si>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</si>
  <si>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</si>
  <si>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</si>
  <si>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</si>
  <si>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</si>
  <si>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</si>
  <si>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</si>
  <si>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</si>
  <si>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</si>
  <si>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</si>
  <si>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</si>
  <si>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</si>
  <si>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</si>
  <si>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</si>
  <si>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</si>
  <si>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</si>
  <si>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</si>
  <si>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</si>
  <si>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</si>
  <si>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</si>
  <si>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</si>
  <si>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</si>
  <si>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</si>
  <si>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</si>
  <si>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</si>
  <si>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</si>
  <si>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</si>
  <si>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</si>
  <si>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</si>
  <si>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</si>
  <si>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</si>
  <si>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</si>
  <si>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</si>
  <si>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</si>
  <si>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</si>
  <si>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</si>
  <si>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</si>
  <si>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</si>
  <si>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</si>
  <si>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</si>
  <si>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</si>
  <si>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</si>
  <si>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</si>
  <si>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</si>
  <si>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</si>
  <si>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</si>
  <si>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</si>
  <si>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</si>
  <si>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</si>
  <si>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</si>
  <si>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</si>
  <si>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</si>
  <si>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</si>
  <si>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</si>
  <si>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</si>
  <si>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</si>
  <si>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</si>
  <si>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</si>
  <si>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</si>
  <si>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</si>
  <si>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</si>
  <si>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</si>
  <si>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</si>
  <si>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</si>
  <si>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</si>
  <si>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</si>
  <si>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</si>
  <si>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</si>
  <si>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</si>
  <si>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</si>
  <si>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</si>
  <si>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</si>
  <si>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</si>
  <si>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</si>
  <si>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</si>
  <si>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</si>
  <si>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</si>
  <si>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</si>
  <si>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</si>
  <si>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</si>
  <si>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</si>
  <si>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</si>
  <si>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</si>
  <si>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</si>
  <si>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</si>
  <si>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</si>
  <si>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</si>
  <si>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</si>
  <si>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</si>
  <si>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</si>
  <si>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</si>
  <si>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</si>
  <si>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</si>
  <si>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</si>
  <si>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</si>
  <si>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</si>
  <si>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</si>
  <si>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</si>
  <si>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</si>
  <si>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</si>
  <si>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</si>
  <si>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</si>
  <si>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</si>
  <si>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</si>
  <si>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</si>
  <si>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</si>
  <si>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</si>
  <si>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</si>
  <si>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</si>
  <si>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</si>
  <si>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</si>
  <si>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</si>
  <si>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</si>
  <si>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</si>
  <si>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</si>
  <si>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</si>
  <si>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</si>
  <si>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</si>
  <si>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</si>
  <si>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</si>
  <si>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</si>
  <si>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</si>
  <si>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</si>
  <si>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</si>
  <si>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</si>
  <si>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</si>
  <si>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</si>
  <si>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</si>
  <si>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</si>
  <si>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</si>
  <si>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</si>
  <si>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</si>
  <si>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</si>
  <si>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</si>
  <si>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</si>
  <si>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</si>
  <si>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</si>
  <si>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</si>
  <si>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</si>
  <si>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</si>
  <si>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</si>
  <si>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</si>
  <si>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</si>
  <si>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</si>
  <si>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</si>
  <si>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</si>
  <si>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</si>
  <si>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</si>
  <si>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</si>
  <si>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</si>
  <si>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</si>
  <si>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</si>
  <si>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</si>
  <si>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</si>
  <si>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</si>
  <si>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</si>
  <si>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</si>
  <si>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</si>
  <si>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</si>
  <si>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</si>
  <si>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</si>
  <si>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</si>
  <si>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</si>
  <si>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</si>
  <si>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</si>
  <si>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</si>
  <si>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</si>
  <si>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</si>
  <si>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</si>
  <si>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</si>
  <si>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</si>
  <si>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</si>
  <si>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</si>
  <si>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</si>
  <si>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</si>
  <si>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</si>
  <si>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</si>
  <si>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</si>
  <si>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</si>
  <si>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</si>
  <si>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</si>
  <si>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</si>
  <si>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</si>
  <si>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</si>
  <si>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</si>
  <si>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</si>
  <si>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</si>
  <si>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</si>
  <si>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</si>
  <si>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</si>
  <si>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</si>
  <si>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</si>
  <si>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</si>
  <si>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</si>
  <si>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</si>
  <si>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</si>
  <si>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</si>
  <si>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</si>
  <si>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</si>
  <si>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</si>
  <si>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</si>
  <si>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</si>
  <si>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</si>
  <si>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</si>
  <si>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</si>
  <si>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</si>
  <si>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</si>
  <si>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</si>
  <si>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</si>
  <si>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</si>
  <si>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</si>
  <si>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</si>
  <si>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</si>
  <si>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</si>
  <si>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</si>
  <si>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</si>
  <si>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</si>
  <si>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</si>
  <si>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</si>
  <si>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</si>
  <si>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</si>
  <si>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</si>
  <si>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</si>
  <si>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</si>
  <si>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</si>
  <si>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</si>
  <si>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</si>
  <si>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</si>
  <si>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</si>
  <si>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</si>
  <si>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</si>
  <si>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</si>
  <si>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</si>
  <si>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</si>
  <si>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</si>
  <si>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</si>
  <si>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</si>
  <si>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</si>
  <si>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</si>
  <si>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</si>
  <si>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</si>
  <si>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</si>
  <si>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</si>
  <si>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</si>
  <si>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</si>
  <si>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</si>
  <si>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</si>
  <si>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</si>
  <si>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</si>
  <si>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</si>
  <si>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</si>
  <si>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</si>
  <si>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</si>
  <si>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</si>
  <si>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</si>
  <si>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</si>
  <si>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</si>
  <si>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</si>
  <si>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</si>
  <si>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</si>
  <si>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</si>
  <si>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</si>
  <si>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</si>
  <si>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</si>
  <si>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</si>
  <si>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</si>
  <si>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</si>
  <si>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</si>
  <si>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</si>
  <si>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</si>
  <si>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</si>
  <si>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</si>
  <si>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</si>
  <si>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</si>
  <si>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</si>
  <si>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</si>
  <si>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</si>
  <si>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</si>
  <si>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</si>
  <si>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</si>
  <si>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</si>
  <si>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</si>
  <si>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</si>
  <si>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</si>
  <si>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</si>
  <si>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</si>
  <si>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</si>
  <si>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</si>
  <si>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</si>
  <si>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</si>
  <si>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</si>
  <si>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</si>
  <si>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</si>
  <si>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</si>
  <si>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</si>
  <si>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</si>
  <si>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</si>
  <si>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</si>
  <si>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</si>
  <si>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</si>
  <si>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</si>
  <si>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</si>
  <si>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</si>
  <si>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</si>
  <si>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</si>
  <si>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</si>
  <si>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</si>
  <si>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</si>
  <si>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</si>
  <si>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</si>
  <si>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</si>
  <si>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</si>
  <si>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</si>
  <si>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</si>
  <si>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</si>
  <si>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</si>
  <si>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</si>
  <si>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</si>
  <si>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</si>
  <si>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</si>
  <si>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</si>
  <si>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</si>
  <si>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</si>
  <si>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</si>
  <si>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</si>
  <si>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</si>
  <si>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</si>
  <si>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</si>
  <si>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</si>
  <si>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</si>
  <si>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</si>
  <si>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</si>
  <si>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</si>
  <si>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</si>
  <si>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</si>
  <si>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</si>
  <si>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</si>
  <si>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</si>
  <si>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</si>
  <si>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</si>
  <si>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</si>
  <si>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</si>
  <si>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</si>
  <si>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</si>
  <si>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</si>
  <si>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</si>
  <si>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</si>
  <si>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</si>
  <si>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</si>
  <si>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</si>
  <si>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</si>
  <si>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</si>
  <si>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</si>
  <si>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</si>
  <si>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</si>
  <si>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</si>
  <si>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</si>
  <si>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</si>
  <si>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</si>
  <si>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</si>
  <si>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</si>
  <si>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</si>
  <si>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</si>
  <si>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</si>
  <si>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</si>
  <si>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</si>
  <si>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</si>
  <si>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</si>
  <si>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</si>
  <si>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</si>
  <si>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</si>
  <si>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</si>
  <si>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</si>
  <si>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</si>
  <si>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</si>
  <si>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</si>
  <si>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</si>
  <si>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</si>
  <si>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</si>
  <si>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</si>
  <si>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</si>
  <si>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</si>
  <si>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</si>
  <si>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</si>
  <si>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</si>
  <si>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</si>
  <si>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</si>
  <si>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</si>
  <si>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</si>
  <si>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</si>
  <si>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</si>
  <si>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</si>
  <si>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</si>
  <si>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</si>
  <si>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</si>
  <si>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</si>
  <si>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</si>
  <si>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</si>
  <si>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</si>
  <si>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</si>
  <si>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</si>
  <si>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</si>
  <si>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</si>
  <si>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</si>
  <si>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</si>
  <si>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</si>
  <si>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</si>
  <si>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</si>
  <si>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</si>
  <si>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</si>
  <si>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</si>
  <si>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</si>
  <si>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</si>
  <si>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</si>
  <si>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</si>
  <si>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</si>
  <si>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</si>
  <si>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</si>
  <si>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</si>
  <si>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</si>
  <si>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</si>
  <si>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</si>
  <si>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</si>
  <si>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</si>
  <si>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</si>
  <si>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</si>
  <si>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</si>
  <si>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</si>
  <si>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</si>
  <si>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</si>
  <si>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</si>
  <si>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</si>
  <si>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</si>
  <si>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</si>
  <si>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</si>
  <si>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</si>
  <si>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</si>
  <si>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</si>
  <si>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</si>
  <si>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</si>
  <si>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</si>
  <si>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</si>
  <si>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</si>
  <si>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</si>
  <si>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</si>
  <si>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</si>
  <si>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</si>
  <si>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</si>
  <si>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</si>
  <si>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</si>
  <si>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</si>
  <si>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</si>
  <si>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</si>
  <si>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</si>
  <si>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</si>
  <si>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</si>
  <si>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</si>
  <si>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</si>
  <si>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</si>
  <si>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</si>
  <si>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</si>
  <si>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</si>
  <si>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</si>
  <si>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</si>
  <si>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</si>
  <si>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</si>
  <si>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</si>
  <si>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</si>
  <si>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</si>
  <si>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</si>
  <si>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</si>
  <si>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</si>
  <si>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</si>
  <si>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</si>
  <si>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</si>
  <si>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</si>
  <si>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</si>
  <si>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</si>
  <si>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</si>
  <si>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</si>
  <si>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</si>
  <si>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</si>
  <si>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</si>
  <si>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</si>
  <si>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</si>
  <si>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</si>
  <si>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</si>
  <si>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</si>
  <si>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</si>
  <si>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</si>
  <si>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</si>
  <si>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</si>
  <si>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</si>
  <si>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</si>
  <si>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</si>
  <si>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</si>
  <si>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</si>
  <si>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</si>
  <si>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</si>
  <si>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</si>
  <si>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</si>
  <si>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</si>
  <si>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</si>
  <si>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</si>
  <si>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</si>
  <si>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</si>
  <si>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</si>
  <si>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</si>
  <si>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</si>
  <si>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</si>
  <si>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</si>
  <si>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</si>
  <si>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</si>
  <si>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</si>
  <si>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</si>
  <si>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</si>
  <si>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</si>
  <si>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</si>
  <si>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</si>
  <si>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</si>
  <si>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</si>
  <si>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</si>
  <si>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</si>
  <si>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</si>
  <si>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</si>
  <si>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</si>
  <si>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</si>
  <si>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</si>
  <si>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</si>
  <si>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</si>
  <si>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</si>
  <si>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</si>
  <si>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</si>
  <si>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</si>
  <si>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</si>
  <si>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</si>
  <si>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</si>
  <si>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</si>
  <si>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</si>
  <si>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</si>
  <si>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</si>
  <si>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</si>
  <si>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</si>
  <si>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</si>
  <si>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</si>
  <si>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</si>
  <si>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</si>
  <si>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</si>
  <si>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</si>
  <si>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</si>
  <si>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</si>
  <si>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</si>
  <si>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</si>
  <si>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</si>
  <si>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</si>
  <si>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</si>
  <si>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</si>
  <si>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</si>
  <si>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</si>
  <si>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</si>
  <si>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</si>
  <si>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</si>
  <si>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</si>
  <si>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</si>
  <si>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</si>
  <si>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</si>
  <si>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</si>
  <si>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</si>
  <si>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</si>
  <si>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</si>
  <si>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</si>
  <si>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</si>
  <si>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</si>
  <si>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</si>
  <si>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</si>
  <si>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</si>
  <si>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</si>
  <si>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</si>
  <si>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</si>
  <si>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</si>
  <si>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</si>
  <si>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</si>
  <si>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</si>
  <si>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</si>
  <si>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</si>
  <si>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</si>
  <si>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</si>
  <si>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</si>
  <si>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</si>
  <si>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</si>
  <si>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</si>
  <si>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</si>
  <si>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</si>
  <si>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</si>
  <si>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</si>
  <si>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</si>
  <si>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</si>
  <si>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</si>
  <si>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</si>
  <si>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</si>
  <si>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</si>
  <si>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</si>
  <si>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</si>
  <si>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</si>
  <si>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</si>
  <si>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</si>
  <si>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</si>
  <si>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</si>
  <si>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</si>
  <si>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</si>
  <si>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</si>
  <si>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</si>
  <si>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</si>
  <si>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</si>
  <si>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</si>
  <si>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</si>
  <si>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</si>
  <si>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</si>
  <si>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</si>
  <si>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</si>
  <si>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</si>
  <si>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</si>
  <si>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</si>
  <si>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</si>
  <si>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</si>
  <si>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</si>
  <si>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</si>
  <si>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</si>
  <si>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</si>
  <si>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</si>
  <si>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</si>
  <si>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</si>
  <si>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</si>
  <si>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</si>
  <si>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</si>
  <si>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</si>
  <si>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</si>
  <si>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</si>
  <si>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</si>
  <si>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</si>
  <si>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</si>
  <si>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</si>
  <si>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</si>
  <si>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</si>
  <si>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</si>
  <si>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</si>
  <si>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</si>
  <si>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</si>
  <si>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</si>
  <si>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</si>
  <si>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</si>
  <si>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</si>
  <si>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</si>
  <si>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</si>
  <si>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</si>
  <si>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</si>
  <si>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</si>
  <si>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</si>
  <si>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</si>
  <si>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</si>
  <si>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</si>
  <si>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</si>
  <si>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</si>
  <si>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</si>
  <si>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</si>
  <si>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</si>
  <si>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</si>
  <si>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</si>
  <si>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</si>
  <si>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</si>
  <si>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</si>
  <si>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</si>
  <si>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</si>
  <si>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</si>
  <si>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</si>
  <si>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</si>
  <si>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</si>
  <si>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</si>
  <si>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</si>
  <si>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</si>
  <si>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</si>
  <si>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</si>
  <si>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</si>
  <si>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</si>
  <si>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</si>
  <si>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</si>
  <si>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</si>
  <si>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</si>
  <si>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</si>
  <si>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</si>
  <si>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</si>
  <si>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</si>
  <si>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</si>
  <si>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</si>
  <si>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</si>
  <si>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</si>
  <si>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</si>
  <si>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</si>
  <si>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</si>
  <si>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</si>
  <si>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</si>
  <si>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</si>
  <si>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</si>
  <si>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</si>
  <si>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</si>
  <si>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</si>
  <si>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</si>
  <si>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</si>
  <si>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</si>
  <si>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</si>
  <si>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</si>
  <si>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</si>
  <si>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</si>
  <si>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</si>
  <si>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</si>
  <si>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</si>
  <si>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</si>
  <si>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</si>
  <si>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</si>
  <si>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</si>
  <si>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</si>
  <si>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</si>
  <si>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</si>
  <si>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</si>
  <si>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</si>
  <si>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</si>
  <si>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</si>
  <si>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</si>
  <si>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</si>
  <si>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</si>
  <si>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</si>
  <si>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</si>
  <si>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</si>
  <si>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</si>
  <si>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</si>
  <si>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</si>
  <si>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</si>
  <si>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</si>
  <si>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</si>
  <si>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</si>
  <si>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</si>
  <si>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</si>
  <si>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</si>
  <si>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</si>
  <si>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</si>
  <si>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</si>
  <si>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</si>
  <si>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</si>
  <si>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</si>
  <si>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</si>
  <si>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</si>
  <si>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</si>
  <si>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</si>
  <si>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</si>
  <si>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</si>
  <si>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</si>
  <si>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</si>
  <si>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</si>
  <si>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</si>
  <si>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</si>
  <si>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</si>
  <si>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</si>
  <si>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</si>
  <si>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</si>
  <si>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</si>
  <si>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</si>
  <si>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</si>
  <si>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</si>
  <si>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</si>
  <si>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</si>
  <si>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</si>
  <si>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</si>
  <si>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</si>
  <si>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</si>
  <si>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</si>
  <si>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</si>
  <si>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</si>
  <si>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</si>
  <si>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</si>
  <si>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</si>
  <si>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</si>
  <si>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</si>
  <si>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</si>
  <si>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</si>
  <si>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</si>
  <si>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</si>
  <si>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</si>
  <si>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</si>
  <si>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</si>
  <si>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</si>
  <si>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</si>
  <si>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</si>
  <si>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</si>
  <si>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</si>
  <si>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</si>
  <si>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</si>
  <si>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</si>
  <si>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</si>
  <si>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</si>
  <si>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</si>
  <si>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</si>
  <si>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</si>
  <si>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</si>
  <si>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</si>
  <si>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</si>
  <si>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</si>
  <si>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</si>
  <si>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</si>
  <si>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</si>
  <si>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</si>
  <si>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</si>
  <si>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</si>
  <si>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</si>
  <si>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</si>
  <si>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</si>
  <si>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</si>
  <si>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</si>
  <si>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</si>
  <si>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</si>
  <si>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</si>
  <si>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</si>
  <si>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</si>
  <si>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</si>
  <si>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</si>
  <si>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</si>
  <si>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</si>
  <si>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</si>
  <si>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</si>
  <si>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</si>
  <si>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</si>
  <si>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</si>
  <si>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</si>
  <si>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</si>
  <si>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</si>
  <si>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</si>
  <si>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</si>
  <si>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</si>
  <si>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</si>
  <si>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</si>
  <si>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</si>
  <si>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</si>
  <si>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</si>
  <si>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</si>
  <si>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</si>
  <si>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</si>
  <si>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</si>
  <si>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</si>
  <si>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</si>
  <si>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</si>
  <si>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</si>
  <si>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</si>
  <si>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</si>
  <si>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</si>
  <si>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</si>
  <si>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</si>
  <si>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</si>
  <si>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</si>
  <si>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</si>
  <si>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</si>
  <si>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</si>
  <si>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</si>
  <si>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</si>
  <si>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</si>
  <si>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</si>
  <si>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</si>
  <si>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</si>
  <si>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</si>
  <si>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</si>
  <si>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</si>
  <si>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</si>
  <si>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</si>
  <si>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</si>
  <si>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</si>
  <si>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</si>
  <si>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</si>
  <si>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</si>
  <si>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</si>
  <si>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</si>
  <si>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</si>
  <si>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</si>
  <si>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</si>
  <si>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</si>
  <si>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</si>
  <si>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</si>
  <si>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</si>
  <si>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</si>
  <si>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</si>
  <si>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</si>
  <si>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</si>
  <si>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</si>
  <si>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</si>
  <si>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</si>
  <si>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</si>
  <si>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</si>
  <si>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</si>
  <si>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</si>
  <si>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</si>
  <si>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</si>
  <si>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</si>
  <si>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</si>
  <si>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</si>
  <si>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</si>
  <si>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</si>
  <si>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</si>
  <si>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</si>
  <si>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</si>
  <si>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</si>
  <si>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</si>
  <si>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</si>
  <si>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</si>
  <si>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</si>
  <si>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</si>
  <si>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</si>
  <si>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</si>
  <si>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</si>
  <si>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</si>
  <si>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</si>
  <si>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</si>
  <si>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</si>
  <si>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</si>
  <si>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</si>
  <si>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</si>
  <si>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</si>
  <si>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</si>
  <si>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</si>
  <si>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</si>
  <si>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</si>
  <si>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</si>
  <si>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</si>
  <si>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</si>
  <si>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</si>
  <si>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</si>
  <si>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</si>
  <si>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</si>
  <si>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</si>
  <si>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</si>
  <si>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</si>
  <si>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</si>
  <si>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</si>
  <si>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</si>
  <si>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</si>
  <si>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</si>
  <si>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</si>
  <si>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</si>
  <si>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</si>
  <si>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</si>
  <si>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</si>
  <si>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</si>
  <si>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</si>
  <si>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</si>
  <si>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</si>
  <si>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</si>
  <si>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</si>
  <si>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</si>
  <si>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</si>
  <si>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</si>
  <si>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</si>
  <si>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</si>
  <si>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</si>
  <si>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</si>
  <si>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</si>
  <si>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</si>
  <si>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</si>
  <si>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</si>
  <si>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</si>
  <si>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</si>
  <si>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</si>
  <si>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</si>
  <si>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</si>
  <si>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</si>
  <si>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</si>
  <si>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</si>
  <si>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</si>
  <si>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</si>
  <si>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</si>
  <si>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</si>
  <si>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</si>
  <si>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</si>
  <si>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</si>
  <si>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</si>
  <si>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</si>
  <si>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</si>
  <si>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</si>
  <si>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</si>
  <si>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</si>
  <si>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</si>
  <si>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</si>
  <si>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</si>
  <si>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</si>
  <si>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</si>
  <si>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</si>
  <si>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</si>
  <si>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</si>
  <si>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</si>
  <si>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</si>
  <si>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</si>
  <si>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</si>
  <si>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</si>
  <si>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</si>
  <si>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</si>
  <si>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</si>
  <si>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</si>
  <si>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</si>
  <si>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</si>
  <si>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</si>
  <si>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</si>
  <si>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</si>
  <si>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</si>
  <si>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</si>
  <si>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</si>
  <si>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</si>
  <si>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</si>
  <si>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</si>
  <si>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</si>
  <si>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</si>
  <si>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</si>
  <si>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</si>
  <si>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</si>
  <si>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</si>
  <si>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</si>
  <si>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</si>
  <si>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</si>
  <si>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</si>
  <si>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</si>
  <si>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</si>
  <si>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</si>
  <si>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</si>
  <si>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</si>
  <si>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</si>
  <si>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</si>
  <si>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</si>
  <si>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</si>
  <si>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</si>
  <si>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</si>
  <si>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</si>
  <si>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</si>
  <si>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</si>
  <si>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</si>
  <si>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</si>
  <si>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</si>
  <si>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</si>
  <si>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</si>
  <si>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</si>
  <si>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</si>
  <si>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</si>
  <si>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</si>
  <si>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</si>
  <si>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</si>
  <si>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</si>
  <si>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</si>
  <si>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</si>
  <si>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</si>
  <si>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</si>
  <si>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</si>
  <si>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</si>
  <si>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</si>
  <si>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</si>
  <si>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</si>
  <si>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</si>
  <si>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</si>
  <si>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</si>
  <si>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</si>
  <si>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</si>
  <si>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</si>
  <si>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</si>
  <si>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</si>
  <si>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</si>
  <si>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</si>
  <si>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</si>
  <si>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</si>
  <si>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</si>
  <si>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</si>
  <si>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</si>
  <si>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</si>
  <si>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</si>
  <si>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</si>
  <si>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</si>
  <si>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</si>
  <si>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</si>
  <si>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</si>
  <si>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</si>
  <si>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</si>
  <si>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</si>
  <si>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</si>
  <si>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</si>
  <si>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</si>
  <si>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</si>
  <si>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</si>
  <si>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</si>
  <si>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</si>
  <si>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</si>
  <si>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</si>
  <si>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</si>
  <si>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</si>
  <si>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</si>
  <si>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</si>
  <si>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</si>
  <si>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</si>
  <si>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</si>
  <si>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</si>
  <si>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</si>
  <si>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</si>
  <si>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</si>
  <si>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</si>
  <si>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</si>
  <si>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</si>
  <si>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</si>
  <si>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</si>
  <si>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</si>
  <si>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</si>
  <si>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</si>
  <si>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</si>
  <si>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</si>
  <si>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</si>
  <si>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</si>
  <si>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</si>
  <si>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</si>
  <si>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</si>
  <si>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</si>
  <si>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</si>
  <si>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</si>
  <si>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</si>
  <si>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</si>
  <si>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</si>
  <si>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</si>
  <si>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</si>
  <si>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</si>
  <si>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</si>
  <si>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</si>
  <si>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</si>
  <si>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</si>
  <si>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</si>
  <si>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</si>
  <si>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</si>
  <si>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</si>
  <si>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</si>
  <si>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</si>
  <si>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</si>
  <si>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</si>
  <si>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</si>
  <si>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</si>
  <si>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</si>
  <si>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</si>
  <si>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</si>
  <si>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</si>
  <si>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</si>
  <si>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</si>
  <si>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</si>
  <si>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</si>
  <si>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</si>
  <si>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</si>
  <si>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</si>
  <si>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</si>
  <si>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</si>
  <si>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</si>
  <si>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</si>
  <si>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</si>
  <si>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</si>
  <si>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</si>
  <si>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</si>
  <si>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</si>
  <si>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</si>
  <si>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</si>
  <si>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</si>
  <si>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</si>
  <si>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</si>
  <si>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</si>
  <si>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</si>
  <si>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</si>
  <si>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</si>
  <si>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</si>
  <si>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</si>
  <si>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</si>
  <si>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</si>
  <si>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</si>
  <si>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</si>
  <si>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</si>
  <si>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</si>
  <si>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</si>
  <si>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</si>
  <si>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</si>
  <si>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</si>
  <si>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</si>
  <si>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</si>
  <si>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</si>
  <si>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</si>
  <si>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</si>
  <si>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</si>
  <si>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</si>
  <si>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</si>
  <si>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</si>
  <si>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</si>
  <si>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</si>
  <si>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</si>
  <si>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</si>
  <si>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</si>
  <si>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</si>
  <si>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</si>
  <si>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</si>
  <si>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</si>
  <si>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</si>
  <si>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</si>
  <si>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</si>
  <si>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</si>
  <si>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</si>
  <si>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</si>
  <si>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</si>
  <si>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</si>
  <si>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</si>
  <si>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</si>
  <si>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</si>
  <si>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</si>
  <si>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</si>
  <si>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</si>
  <si>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</si>
  <si>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</si>
  <si>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</si>
  <si>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</si>
  <si>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</si>
  <si>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</si>
  <si>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</si>
  <si>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</si>
  <si>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</si>
  <si>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</si>
  <si>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</si>
  <si>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</si>
  <si>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</si>
  <si>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</si>
  <si>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</si>
  <si>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</si>
  <si>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</si>
  <si>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</si>
  <si>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</si>
  <si>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</si>
  <si>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</si>
  <si>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</si>
  <si>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</si>
  <si>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</si>
  <si>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</si>
  <si>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</si>
  <si>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</si>
  <si>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</si>
  <si>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</si>
  <si>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</si>
  <si>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</si>
  <si>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</si>
  <si>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</si>
  <si>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</si>
  <si>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</si>
  <si>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</si>
  <si>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</si>
  <si>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</si>
  <si>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</si>
  <si>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</si>
  <si>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</si>
  <si>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</si>
  <si>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</si>
  <si>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</si>
  <si>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</si>
  <si>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</si>
  <si>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</si>
  <si>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</si>
  <si>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</si>
  <si>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</si>
  <si>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</si>
  <si>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</si>
  <si>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</si>
  <si>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</si>
  <si>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</si>
  <si>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</si>
  <si>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</si>
  <si>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</si>
  <si>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</si>
  <si>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</si>
  <si>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</si>
  <si>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</si>
  <si>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</si>
  <si>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</si>
  <si>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</si>
  <si>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</si>
  <si>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</si>
  <si>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</si>
  <si>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</si>
  <si>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</si>
  <si>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</si>
  <si>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</si>
  <si>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</si>
  <si>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</si>
  <si>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</si>
  <si>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</si>
  <si>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</si>
  <si>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</si>
  <si>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</si>
  <si>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</si>
  <si>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</si>
  <si>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</si>
  <si>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</si>
  <si>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</si>
  <si>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</si>
  <si>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</si>
  <si>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</si>
  <si>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</si>
  <si>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</si>
  <si>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</si>
  <si>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</si>
  <si>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</si>
  <si>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</si>
  <si>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</si>
  <si>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</si>
  <si>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</si>
  <si>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</si>
  <si>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</si>
  <si>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</si>
  <si>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</si>
  <si>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</si>
  <si>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</si>
  <si>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</si>
  <si>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</si>
  <si>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</si>
  <si>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</si>
  <si>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</si>
  <si>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</si>
  <si>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</si>
  <si>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</si>
  <si>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</si>
  <si>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</si>
  <si>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</si>
  <si>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</si>
  <si>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</si>
  <si>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</si>
  <si>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</si>
  <si>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</si>
  <si>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</si>
  <si>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</si>
  <si>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</si>
  <si>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</si>
  <si>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</si>
  <si>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</si>
  <si>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</si>
  <si>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</si>
  <si>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</si>
  <si>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</si>
  <si>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</si>
  <si>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</si>
  <si>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</si>
  <si>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</si>
  <si>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</si>
  <si>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</si>
  <si>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</si>
  <si>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</si>
  <si>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</si>
  <si>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</si>
  <si>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</si>
  <si>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</si>
  <si>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</si>
  <si>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</si>
  <si>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</si>
  <si>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</si>
  <si>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</si>
  <si>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</si>
  <si>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</si>
  <si>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</si>
  <si>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</si>
  <si>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</si>
  <si>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</si>
  <si>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</si>
  <si>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</si>
  <si>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</si>
  <si>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</si>
  <si>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</si>
  <si>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</si>
  <si>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</si>
  <si>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</si>
  <si>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</si>
  <si>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</si>
  <si>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</si>
  <si>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</si>
  <si>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</si>
  <si>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</si>
  <si>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</si>
  <si>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</si>
  <si>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</si>
  <si>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</si>
  <si>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</si>
  <si>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</si>
  <si>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</si>
  <si>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</si>
  <si>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</si>
  <si>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</si>
  <si>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</si>
  <si>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</si>
  <si>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</si>
  <si>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</si>
  <si>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</si>
  <si>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</si>
  <si>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</si>
  <si>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</si>
  <si>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</si>
  <si>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</si>
  <si>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</si>
  <si>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</si>
  <si>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</si>
  <si>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</si>
  <si>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</si>
  <si>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</si>
  <si>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</si>
  <si>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</si>
  <si>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</si>
  <si>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</si>
  <si>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</si>
  <si>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</si>
  <si>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</si>
  <si>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</si>
  <si>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</si>
  <si>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</si>
  <si>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</si>
  <si>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</si>
  <si>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</si>
  <si>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</si>
  <si>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</si>
  <si>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</si>
  <si>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</si>
  <si>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</si>
  <si>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</si>
  <si>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</si>
  <si>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</si>
  <si>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</si>
  <si>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</si>
  <si>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</si>
  <si>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</si>
  <si>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</si>
  <si>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</si>
  <si>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</si>
  <si>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</si>
  <si>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</si>
  <si>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</si>
  <si>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</si>
  <si>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</si>
  <si>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</si>
  <si>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</si>
  <si>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</si>
  <si>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</si>
  <si>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</si>
  <si>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</si>
  <si>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</si>
  <si>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</si>
  <si>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</si>
  <si>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</si>
  <si>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</si>
  <si>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</si>
  <si>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</si>
  <si>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</si>
  <si>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</si>
  <si>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</si>
  <si>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</si>
  <si>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</si>
  <si>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</si>
  <si>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</si>
  <si>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</si>
  <si>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</si>
  <si>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</si>
  <si>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</si>
  <si>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</si>
  <si>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</si>
  <si>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</si>
  <si>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</si>
  <si>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</si>
  <si>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</si>
  <si>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</si>
  <si>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</si>
  <si>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</si>
  <si>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</si>
  <si>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</si>
  <si>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</si>
  <si>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</si>
  <si>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</si>
  <si>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</si>
  <si>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</si>
  <si>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</si>
  <si>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</si>
  <si>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</si>
  <si>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</si>
  <si>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</si>
  <si>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</si>
  <si>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</si>
  <si>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</si>
  <si>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</si>
  <si>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</si>
  <si>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</si>
  <si>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</si>
  <si>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</si>
  <si>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</si>
  <si>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</si>
  <si>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</si>
  <si>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</si>
  <si>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</si>
  <si>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</si>
  <si>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</si>
  <si>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</si>
  <si>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</si>
  <si>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</si>
  <si>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</si>
  <si>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</si>
  <si>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</si>
  <si>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</si>
  <si>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</si>
  <si>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</si>
  <si>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</si>
  <si>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</si>
  <si>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</si>
  <si>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</si>
  <si>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</si>
  <si>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</si>
  <si>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</si>
  <si>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</si>
  <si>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</si>
  <si>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</si>
  <si>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</si>
  <si>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</si>
  <si>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</si>
  <si>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</si>
  <si>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</si>
  <si>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</si>
  <si>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</si>
  <si>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</si>
  <si>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</si>
  <si>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</si>
  <si>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</si>
  <si>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</si>
  <si>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</si>
  <si>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</si>
  <si>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</si>
  <si>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</si>
  <si>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</si>
  <si>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</si>
  <si>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</si>
  <si>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</si>
  <si>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</si>
  <si>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</si>
  <si>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</si>
  <si>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</si>
  <si>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</si>
  <si>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</si>
  <si>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</si>
  <si>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</si>
  <si>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</si>
  <si>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</si>
  <si>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</si>
  <si>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</si>
  <si>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</si>
  <si>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</si>
  <si>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</si>
  <si>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</si>
  <si>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</si>
  <si>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</si>
  <si>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</si>
  <si>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</si>
  <si>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</si>
  <si>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</si>
  <si>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</si>
  <si>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</si>
  <si>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</si>
  <si>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</si>
  <si>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</si>
  <si>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</si>
  <si>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</si>
  <si>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</si>
  <si>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</si>
  <si>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</si>
  <si>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</si>
  <si>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</si>
  <si>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</si>
  <si>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</si>
  <si>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</si>
  <si>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</si>
  <si>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</si>
  <si>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</si>
  <si>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</si>
  <si>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</si>
  <si>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</si>
  <si>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</si>
  <si>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</si>
  <si>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</si>
  <si>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</si>
  <si>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</si>
  <si>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</si>
  <si>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</si>
  <si>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</si>
  <si>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</si>
  <si>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</si>
  <si>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</si>
  <si>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</si>
  <si>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</si>
  <si>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</si>
  <si>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</si>
  <si>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</si>
  <si>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</si>
  <si>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</si>
  <si>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</si>
  <si>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</si>
  <si>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</si>
  <si>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</si>
  <si>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</si>
  <si>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</si>
  <si>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</si>
  <si>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</si>
  <si>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</si>
  <si>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</si>
  <si>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</si>
  <si>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</si>
  <si>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</si>
  <si>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</si>
  <si>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</si>
  <si>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</si>
  <si>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</si>
  <si>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</si>
  <si>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</si>
  <si>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</si>
  <si>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</si>
  <si>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</si>
  <si>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</si>
  <si>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</si>
  <si>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</si>
  <si>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</si>
  <si>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</si>
  <si>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</si>
  <si>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</si>
  <si>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</si>
  <si>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</si>
  <si>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</si>
  <si>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</si>
  <si>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</si>
  <si>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</si>
  <si>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</si>
  <si>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</si>
  <si>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</si>
  <si>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</si>
  <si>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</si>
  <si>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</si>
  <si>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</si>
  <si>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</si>
  <si>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</si>
  <si>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</si>
  <si>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</si>
  <si>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</si>
  <si>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</si>
  <si>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</si>
  <si>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</si>
  <si>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</si>
  <si>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</si>
  <si>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</si>
  <si>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</si>
  <si>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</si>
  <si>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</si>
  <si>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</si>
  <si>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</si>
  <si>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</si>
  <si>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</si>
  <si>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</si>
  <si>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</si>
  <si>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</si>
  <si>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</si>
  <si>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</si>
  <si>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</si>
  <si>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</si>
  <si>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</si>
  <si>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</si>
  <si>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</si>
  <si>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</si>
  <si>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</si>
  <si>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</si>
  <si>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</si>
  <si>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</si>
  <si>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</si>
  <si>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</si>
  <si>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</si>
  <si>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</si>
  <si>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</si>
  <si>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</si>
  <si>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</si>
  <si>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</si>
  <si>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</si>
  <si>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</si>
  <si>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</si>
  <si>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</si>
  <si>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</si>
  <si>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</si>
  <si>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</si>
  <si>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</si>
  <si>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</si>
  <si>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</si>
  <si>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</si>
  <si>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</si>
  <si>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</si>
  <si>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</si>
  <si>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</si>
  <si>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</si>
  <si>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</si>
  <si>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</si>
  <si>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</si>
  <si>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</si>
  <si>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</si>
  <si>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</si>
  <si>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</si>
  <si>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</si>
  <si>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</si>
  <si>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</si>
  <si>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</si>
  <si>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</si>
  <si>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</si>
  <si>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</si>
  <si>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</si>
  <si>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</si>
  <si>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</si>
  <si>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</si>
  <si>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</si>
  <si>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</si>
  <si>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</si>
  <si>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</si>
  <si>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</si>
  <si>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</si>
  <si>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</si>
  <si>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</si>
  <si>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</si>
  <si>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</si>
  <si>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</si>
  <si>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</si>
  <si>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</si>
  <si>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</si>
  <si>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</si>
  <si>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</si>
  <si>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</si>
  <si>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</si>
  <si>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</si>
  <si>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</si>
  <si>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</si>
  <si>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</si>
  <si>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</si>
  <si>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</si>
  <si>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</si>
  <si>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</si>
  <si>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</si>
  <si>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</si>
  <si>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</si>
  <si>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</si>
  <si>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</si>
  <si>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</si>
  <si>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</si>
  <si>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</si>
  <si>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</si>
  <si>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</si>
  <si>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</si>
  <si>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</si>
  <si>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</si>
  <si>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</si>
  <si>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</si>
  <si>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</si>
  <si>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</si>
  <si>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</si>
  <si>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</si>
  <si>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</si>
  <si>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</si>
  <si>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</si>
  <si>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</si>
  <si>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</si>
  <si>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</si>
  <si>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</si>
  <si>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</si>
  <si>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</si>
  <si>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</si>
  <si>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</si>
  <si>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</si>
  <si>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</si>
  <si>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</si>
  <si>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</si>
  <si>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</si>
  <si>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</si>
  <si>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</si>
  <si>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</si>
  <si>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</si>
  <si>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</si>
  <si>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</si>
  <si>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</si>
  <si>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</si>
  <si>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</si>
  <si>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</si>
  <si>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</si>
  <si>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</si>
  <si>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</si>
  <si>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</si>
  <si>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</si>
  <si>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</si>
  <si>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</si>
  <si>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</si>
  <si>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</si>
  <si>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</si>
  <si>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</si>
  <si>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</si>
  <si>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</si>
  <si>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</si>
  <si>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</si>
  <si>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</si>
  <si>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</si>
  <si>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</si>
  <si>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</si>
  <si>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</si>
  <si>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</si>
  <si>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</si>
  <si>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</si>
  <si>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</si>
  <si>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</si>
  <si>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</si>
  <si>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</si>
  <si>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</si>
  <si>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</si>
  <si>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</si>
  <si>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</si>
  <si>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</si>
  <si>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</si>
  <si>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</si>
  <si>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</si>
  <si>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</si>
  <si>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</si>
  <si>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</si>
  <si>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</si>
  <si>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</si>
  <si>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</si>
  <si>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</si>
  <si>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</si>
  <si>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</si>
  <si>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</si>
  <si>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</si>
  <si>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</si>
  <si>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</si>
  <si>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</si>
  <si>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</si>
  <si>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</si>
  <si>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</si>
  <si>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</si>
  <si>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</si>
  <si>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</si>
  <si>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</si>
  <si>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</si>
  <si>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</si>
  <si>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</si>
  <si>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</si>
  <si>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</si>
  <si>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</si>
  <si>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</si>
  <si>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</si>
  <si>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</si>
  <si>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</si>
  <si>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</si>
  <si>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</si>
  <si>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</si>
  <si>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</si>
  <si>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</si>
  <si>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</si>
  <si>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</si>
  <si>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</si>
  <si>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</si>
  <si>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</si>
  <si>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</si>
  <si>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</si>
  <si>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</si>
  <si>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</si>
  <si>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</si>
  <si>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</si>
  <si>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</si>
  <si>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</si>
  <si>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</si>
  <si>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</si>
  <si>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</si>
  <si>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</si>
  <si>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</si>
  <si>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</si>
  <si>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</si>
  <si>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</si>
  <si>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</si>
  <si>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</si>
  <si>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</si>
  <si>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</si>
  <si>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</si>
  <si>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</si>
  <si>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</si>
  <si>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</si>
  <si>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</si>
  <si>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</si>
  <si>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</si>
  <si>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</si>
  <si>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</si>
  <si>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</si>
  <si>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</si>
  <si>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</si>
  <si>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</si>
  <si>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</si>
  <si>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</si>
  <si>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</si>
  <si>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</si>
  <si>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</si>
  <si>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</si>
  <si>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</si>
  <si>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</si>
  <si>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</si>
  <si>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</si>
  <si>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</si>
  <si>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</si>
  <si>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</si>
  <si>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</si>
  <si>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</si>
  <si>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</si>
  <si>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</si>
  <si>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</si>
  <si>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</si>
  <si>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</si>
  <si>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</si>
  <si>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</si>
  <si>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</si>
  <si>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</si>
  <si>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</si>
  <si>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</si>
  <si>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</si>
  <si>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</si>
  <si>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</si>
  <si>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</si>
  <si>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</si>
  <si>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</si>
  <si>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</si>
  <si>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</si>
  <si>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</si>
  <si>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</si>
  <si>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</si>
  <si>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</si>
  <si>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</si>
  <si>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</si>
  <si>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</si>
  <si>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</si>
  <si>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</si>
  <si>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</si>
  <si>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</si>
  <si>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</si>
  <si>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</si>
  <si>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</si>
  <si>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</si>
  <si>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</si>
  <si>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</si>
  <si>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</si>
  <si>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</si>
  <si>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</si>
  <si>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</si>
  <si>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</si>
  <si>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</si>
  <si>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</si>
  <si>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</si>
  <si>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</si>
  <si>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</si>
  <si>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</si>
  <si>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</si>
  <si>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</si>
  <si>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</si>
  <si>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</si>
  <si>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</si>
  <si>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</si>
  <si>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</si>
  <si>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</si>
  <si>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</si>
  <si>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</si>
  <si>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</si>
  <si>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</si>
  <si>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</si>
  <si>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</si>
  <si>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</si>
  <si>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</si>
  <si>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</si>
  <si>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</si>
  <si>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</si>
  <si>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</si>
  <si>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</si>
  <si>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</si>
  <si>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</si>
  <si>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</si>
  <si>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</si>
  <si>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</si>
  <si>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</si>
  <si>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</si>
  <si>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</si>
  <si>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</si>
  <si>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</si>
  <si>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</si>
  <si>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</si>
  <si>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</si>
  <si>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</si>
  <si>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</si>
  <si>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</si>
  <si>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</si>
  <si>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</si>
  <si>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</si>
  <si>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</si>
  <si>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</si>
  <si>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</si>
  <si>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</si>
  <si>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</si>
  <si>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</si>
  <si>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</si>
  <si>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</si>
  <si>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</si>
  <si>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</si>
  <si>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</si>
  <si>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</si>
  <si>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</si>
  <si>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</si>
  <si>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</si>
  <si>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</si>
  <si>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</si>
  <si>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</si>
  <si>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</si>
  <si>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</si>
  <si>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</si>
  <si>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</si>
  <si>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</si>
  <si>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</si>
  <si>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</si>
  <si>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</si>
  <si>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</si>
  <si>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</si>
  <si>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</si>
  <si>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</si>
  <si>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</si>
  <si>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</si>
  <si>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</si>
  <si>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</si>
  <si>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</si>
  <si>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</si>
  <si>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</si>
  <si>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</si>
  <si>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</si>
  <si>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</si>
  <si>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</si>
  <si>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</si>
  <si>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</si>
  <si>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</si>
  <si>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</si>
  <si>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</si>
  <si>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</si>
  <si>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</si>
  <si>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</si>
  <si>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</si>
  <si>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</si>
  <si>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</si>
  <si>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</si>
  <si>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</si>
  <si>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</si>
  <si>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</si>
  <si>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</si>
  <si>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</si>
  <si>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</si>
  <si>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</si>
  <si>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</si>
  <si>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</si>
  <si>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</si>
  <si>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</si>
  <si>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</si>
  <si>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</si>
  <si>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</si>
  <si>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</si>
  <si>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</si>
  <si>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</si>
  <si>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</si>
  <si>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</si>
  <si>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</si>
  <si>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</si>
  <si>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</si>
  <si>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</si>
  <si>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</si>
  <si>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</si>
  <si>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</si>
  <si>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</si>
  <si>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</si>
  <si>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</si>
  <si>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</si>
  <si>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</si>
  <si>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</si>
  <si>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</si>
  <si>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</si>
  <si>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</si>
  <si>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</si>
  <si>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</si>
  <si>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</si>
  <si>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</si>
  <si>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</si>
  <si>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</si>
  <si>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</si>
  <si>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</si>
  <si>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</si>
  <si>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</si>
  <si>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</si>
  <si>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</si>
  <si>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</si>
  <si>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</si>
  <si>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</si>
  <si>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</si>
  <si>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</si>
  <si>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</si>
  <si>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</si>
  <si>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</si>
  <si>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</si>
  <si>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</si>
  <si>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</si>
  <si>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</si>
  <si>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</si>
  <si>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</si>
  <si>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</si>
  <si>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</si>
  <si>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</si>
  <si>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</si>
  <si>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</si>
  <si>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</si>
  <si>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</si>
  <si>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</si>
  <si>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</si>
  <si>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</si>
  <si>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</si>
  <si>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</si>
  <si>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</si>
  <si>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</si>
  <si>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</si>
  <si>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</si>
  <si>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</si>
  <si>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</si>
  <si>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</si>
  <si>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</si>
  <si>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</si>
  <si>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</si>
  <si>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</si>
  <si>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</si>
  <si>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</si>
  <si>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</si>
  <si>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</si>
  <si>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</si>
  <si>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</si>
  <si>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</si>
  <si>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</si>
  <si>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</si>
  <si>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</si>
  <si>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</si>
  <si>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</si>
  <si>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</si>
  <si>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</si>
  <si>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</si>
  <si>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</si>
  <si>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</si>
  <si>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</si>
  <si>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</si>
  <si>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</si>
  <si>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</si>
  <si>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</si>
  <si>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</si>
  <si>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</si>
  <si>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</si>
  <si>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</si>
  <si>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</si>
  <si>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</si>
  <si>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</si>
  <si>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</si>
  <si>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</si>
  <si>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</si>
  <si>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</si>
  <si>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</si>
  <si>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</si>
  <si>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</si>
  <si>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</si>
  <si>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</si>
  <si>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</si>
  <si>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</si>
  <si>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</si>
  <si>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</si>
  <si>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</si>
  <si>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</si>
  <si>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</si>
  <si>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</si>
  <si>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</si>
  <si>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</si>
  <si>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</si>
  <si>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</si>
  <si>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</si>
  <si>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</si>
  <si>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</si>
  <si>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</si>
  <si>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</si>
  <si>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</si>
  <si>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</si>
  <si>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</si>
  <si>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</si>
  <si>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</si>
  <si>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</si>
  <si>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</si>
  <si>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</si>
  <si>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</si>
  <si>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</si>
  <si>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</si>
  <si>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</si>
  <si>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</si>
  <si>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</si>
  <si>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</si>
  <si>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</si>
  <si>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</si>
  <si>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</si>
  <si>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</si>
  <si>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</si>
  <si>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</si>
  <si>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</si>
  <si>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</si>
  <si>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</si>
  <si>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</si>
  <si>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</si>
  <si>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</si>
  <si>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</si>
  <si>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</si>
  <si>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</si>
  <si>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</si>
  <si>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</si>
  <si>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</si>
  <si>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</si>
  <si>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</si>
  <si>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</si>
  <si>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</si>
  <si>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</si>
  <si>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</si>
  <si>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</si>
  <si>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</si>
  <si>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</si>
  <si>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</si>
  <si>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</si>
  <si>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</si>
  <si>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</si>
  <si>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</si>
  <si>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</si>
  <si>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</si>
  <si>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</si>
  <si>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</si>
  <si>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</si>
  <si>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</si>
  <si>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</si>
  <si>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</si>
  <si>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</si>
  <si>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</si>
  <si>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</si>
  <si>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</si>
  <si>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</si>
  <si>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</si>
  <si>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</si>
  <si>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</si>
  <si>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</si>
  <si>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</si>
  <si>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</si>
  <si>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</si>
  <si>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</si>
  <si>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</si>
  <si>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</si>
  <si>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</si>
  <si>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</si>
  <si>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</si>
  <si>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</si>
  <si>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</si>
  <si>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</si>
  <si>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</si>
  <si>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</si>
  <si>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</si>
  <si>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</si>
  <si>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</si>
  <si>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</si>
  <si>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</si>
  <si>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</si>
  <si>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</si>
  <si>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</si>
  <si>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</si>
  <si>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</si>
  <si>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</si>
  <si>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</si>
  <si>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</si>
  <si>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</si>
  <si>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</si>
  <si>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</si>
  <si>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</si>
  <si>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</si>
  <si>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</si>
  <si>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</si>
  <si>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</si>
  <si>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</si>
  <si>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</si>
  <si>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</si>
  <si>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</si>
  <si>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</si>
  <si>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</si>
  <si>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</si>
  <si>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</si>
  <si>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</si>
  <si>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</si>
  <si>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</si>
  <si>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</si>
  <si>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</si>
  <si>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</si>
  <si>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</si>
  <si>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</si>
  <si>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</si>
  <si>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</si>
  <si>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</si>
  <si>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</si>
  <si>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</si>
  <si>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</si>
  <si>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</si>
  <si>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</si>
  <si>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</si>
  <si>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</si>
  <si>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</si>
  <si>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</si>
  <si>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</si>
  <si>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</si>
  <si>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</si>
  <si>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</si>
  <si>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</si>
  <si>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</si>
  <si>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</si>
  <si>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</si>
  <si>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</si>
  <si>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</si>
  <si>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</si>
  <si>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</si>
  <si>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</si>
  <si>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</si>
  <si>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</si>
  <si>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</si>
  <si>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</si>
  <si>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</si>
  <si>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</si>
  <si>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</si>
  <si>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</si>
  <si>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</si>
  <si>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</si>
  <si>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</si>
  <si>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</si>
  <si>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</si>
  <si>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</si>
  <si>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</si>
  <si>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</si>
  <si>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</si>
  <si>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</si>
  <si>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</si>
  <si>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</si>
  <si>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</si>
  <si>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</si>
  <si>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</si>
  <si>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</si>
  <si>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</si>
  <si>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</si>
  <si>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</si>
  <si>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</si>
  <si>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</si>
  <si>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</si>
  <si>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</si>
  <si>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</si>
  <si>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</si>
  <si>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</si>
  <si>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</si>
  <si>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</si>
  <si>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</si>
  <si>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</si>
  <si>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</si>
  <si>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</si>
  <si>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</si>
  <si>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</si>
  <si>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</si>
  <si>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</si>
  <si>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</si>
  <si>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</si>
  <si>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</si>
  <si>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</si>
  <si>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</si>
  <si>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</si>
  <si>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</si>
  <si>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</si>
  <si>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</si>
  <si>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</si>
  <si>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</si>
  <si>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</si>
  <si>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</si>
  <si>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</si>
  <si>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</si>
  <si>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</si>
  <si>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</si>
  <si>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</si>
  <si>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</si>
  <si>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</si>
  <si>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</si>
  <si>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</si>
  <si>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</si>
  <si>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</si>
  <si>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</si>
  <si>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</si>
  <si>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</si>
  <si>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</si>
  <si>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</si>
  <si>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</si>
  <si>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</si>
  <si>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</si>
  <si>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</si>
  <si>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</si>
  <si>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</si>
  <si>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</si>
  <si>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</si>
  <si>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</si>
  <si>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</si>
  <si>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</si>
  <si>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</si>
  <si>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</si>
  <si>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</si>
  <si>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</si>
  <si>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</si>
  <si>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</si>
  <si>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</si>
  <si>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</si>
  <si>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</si>
  <si>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</si>
  <si>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</si>
  <si>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</si>
  <si>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</si>
  <si>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</si>
  <si>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</si>
  <si>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</si>
  <si>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</si>
  <si>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</si>
  <si>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</si>
  <si>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</si>
  <si>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</si>
  <si>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</si>
  <si>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</si>
  <si>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</si>
  <si>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</si>
  <si>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</si>
  <si>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</si>
  <si>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</si>
  <si>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</si>
  <si>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</si>
  <si>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</si>
  <si>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</si>
  <si>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</si>
  <si>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</si>
  <si>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</si>
  <si>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</si>
  <si>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</si>
  <si>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</si>
  <si>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</si>
  <si>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</si>
  <si>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</si>
  <si>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</si>
  <si>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</si>
  <si>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</si>
  <si>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</si>
  <si>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</si>
  <si>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</si>
  <si>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</si>
  <si>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</si>
  <si>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</si>
  <si>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</si>
  <si>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</si>
  <si>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</si>
  <si>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</si>
  <si>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</si>
  <si>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</si>
  <si>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</si>
  <si>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</si>
  <si>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</si>
  <si>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</si>
  <si>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</si>
  <si>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</si>
  <si>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</si>
  <si>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</si>
  <si>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</si>
  <si>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</si>
  <si>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</si>
  <si>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</si>
  <si>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</si>
  <si>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</si>
  <si>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</si>
  <si>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</si>
  <si>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</si>
  <si>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</si>
  <si>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</si>
  <si>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</si>
  <si>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</si>
  <si>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</si>
  <si>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</si>
  <si>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</si>
  <si>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</si>
  <si>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</si>
  <si>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</si>
  <si>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</si>
  <si>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</si>
  <si>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</si>
  <si>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</si>
  <si>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</si>
  <si>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</si>
  <si>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</si>
  <si>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</si>
  <si>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</si>
  <si>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</si>
  <si>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</si>
  <si>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</si>
  <si>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</si>
  <si>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</si>
  <si>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</si>
  <si>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</si>
  <si>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</si>
  <si>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</si>
  <si>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</si>
  <si>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</si>
  <si>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</si>
  <si>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</si>
  <si>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</si>
  <si>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</si>
  <si>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</si>
  <si>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</si>
  <si>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</si>
  <si>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</si>
  <si>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</si>
  <si>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</si>
  <si>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</si>
  <si>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</si>
  <si>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</si>
  <si>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</si>
  <si>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</si>
  <si>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</si>
  <si>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</si>
  <si>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</si>
  <si>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</si>
  <si>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</si>
  <si>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</si>
  <si>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</si>
  <si>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</si>
  <si>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</si>
  <si>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</si>
  <si>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</si>
  <si>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</si>
  <si>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</si>
  <si>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</si>
  <si>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</si>
  <si>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</si>
  <si>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</si>
  <si>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</si>
  <si>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</si>
  <si>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</si>
  <si>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</si>
  <si>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</si>
  <si>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</si>
  <si>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</si>
  <si>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</si>
  <si>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</si>
  <si>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</si>
  <si>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</si>
  <si>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</si>
  <si>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</si>
  <si>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</si>
  <si>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</si>
  <si>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</si>
  <si>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</si>
  <si>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</si>
  <si>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</si>
  <si>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</si>
  <si>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</si>
  <si>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</si>
  <si>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</si>
  <si>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</si>
  <si>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</si>
  <si>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</si>
  <si>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</si>
  <si>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</si>
  <si>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</si>
  <si>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</si>
  <si>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</si>
  <si>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</si>
  <si>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</si>
  <si>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</si>
  <si>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</si>
  <si>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</si>
  <si>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</si>
  <si>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</si>
  <si>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</si>
  <si>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</si>
  <si>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</si>
  <si>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</si>
  <si>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</si>
  <si>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</si>
  <si>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</si>
  <si>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</si>
  <si>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</si>
  <si>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</si>
  <si>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</si>
  <si>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</si>
  <si>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</si>
  <si>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</si>
  <si>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</si>
  <si>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</si>
  <si>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</si>
  <si>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</si>
  <si>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</si>
  <si>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</si>
  <si>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</si>
  <si>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</si>
  <si>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</si>
  <si>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</si>
  <si>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</si>
  <si>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</si>
  <si>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</si>
  <si>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</si>
  <si>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</si>
  <si>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</si>
  <si>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</si>
  <si>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</si>
  <si>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</si>
  <si>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</si>
  <si>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</si>
  <si>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</si>
  <si>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</si>
  <si>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</si>
  <si>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</si>
  <si>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</si>
  <si>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</si>
  <si>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</si>
  <si>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</si>
  <si>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</si>
  <si>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</si>
  <si>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</si>
  <si>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</si>
  <si>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</si>
  <si>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</si>
  <si>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</si>
  <si>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</si>
  <si>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</si>
  <si>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</si>
  <si>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</si>
  <si>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</si>
  <si>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</si>
  <si>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</si>
  <si>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</si>
  <si>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</si>
  <si>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</si>
  <si>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</si>
  <si>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</si>
  <si>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</si>
  <si>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</si>
  <si>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</si>
  <si>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</si>
  <si>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</si>
  <si>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</si>
  <si>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</si>
  <si>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</si>
  <si>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</si>
  <si>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</si>
  <si>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</si>
  <si>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</si>
  <si>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</si>
  <si>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</si>
  <si>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</si>
  <si>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</si>
  <si>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</si>
  <si>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</si>
  <si>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</si>
  <si>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</si>
  <si>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</si>
  <si>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</si>
  <si>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</si>
  <si>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</si>
  <si>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</si>
  <si>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</si>
  <si>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</si>
  <si>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</si>
  <si>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</si>
  <si>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</si>
  <si>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</si>
  <si>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</si>
  <si>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</si>
  <si>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</si>
  <si>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</si>
  <si>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</si>
  <si>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</si>
  <si>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</si>
  <si>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</si>
  <si>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</si>
  <si>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</si>
  <si>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</si>
  <si>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</si>
  <si>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</si>
  <si>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</si>
  <si>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</si>
  <si>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</si>
  <si>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</si>
  <si>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</si>
  <si>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</si>
  <si>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</si>
  <si>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</si>
  <si>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</si>
  <si>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</si>
  <si>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</si>
  <si>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</si>
  <si>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</si>
  <si>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</si>
  <si>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</si>
  <si>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</si>
  <si>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</si>
  <si>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</si>
  <si>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</si>
  <si>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</si>
  <si>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</si>
  <si>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</si>
  <si>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</si>
  <si>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</si>
  <si>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</si>
  <si>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</si>
  <si>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</si>
  <si>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</si>
  <si>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</si>
  <si>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</si>
  <si>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</si>
  <si>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</si>
  <si>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</si>
  <si>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</si>
  <si>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</si>
  <si>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</si>
  <si>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</si>
  <si>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</si>
  <si>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</si>
  <si>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</si>
  <si>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</si>
  <si>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</si>
  <si>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</si>
  <si>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</si>
  <si>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</si>
  <si>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</si>
  <si>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</si>
  <si>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</si>
  <si>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</si>
  <si>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</si>
  <si>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</si>
  <si>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</si>
  <si>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</si>
  <si>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</si>
  <si>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</si>
  <si>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</si>
  <si>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</si>
  <si>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</si>
  <si>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</si>
  <si>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</si>
  <si>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</si>
  <si>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</si>
  <si>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</si>
  <si>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</si>
  <si>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</si>
  <si>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</si>
  <si>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</si>
  <si>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</si>
  <si>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</si>
  <si>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</si>
  <si>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</si>
  <si>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</si>
  <si>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</si>
  <si>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</si>
  <si>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</si>
  <si>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</si>
  <si>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</si>
  <si>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</si>
  <si>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</si>
  <si>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</si>
  <si>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</si>
  <si>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</si>
  <si>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</si>
  <si>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</si>
  <si>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</si>
  <si>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</si>
  <si>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</si>
  <si>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</si>
  <si>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</si>
  <si>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</si>
  <si>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</si>
  <si>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</si>
  <si>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</si>
  <si>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</si>
  <si>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</si>
  <si>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</si>
  <si>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</si>
  <si>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</si>
  <si>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</si>
  <si>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</si>
  <si>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</si>
  <si>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</si>
  <si>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</si>
  <si>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</si>
  <si>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</si>
  <si>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</si>
  <si>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</si>
  <si>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</si>
  <si>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</si>
  <si>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</si>
  <si>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</si>
  <si>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</si>
  <si>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</si>
  <si>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</si>
  <si>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</si>
  <si>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</si>
  <si>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</si>
  <si>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</si>
  <si>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</si>
  <si>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</si>
  <si>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</si>
  <si>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</si>
  <si>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</si>
  <si>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</si>
  <si>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</si>
  <si>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</si>
  <si>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</si>
  <si>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</si>
  <si>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</si>
  <si>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</si>
  <si>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</si>
  <si>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</si>
  <si>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</si>
  <si>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</si>
  <si>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</si>
  <si>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</si>
  <si>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</si>
  <si>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</si>
  <si>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</si>
  <si>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</si>
  <si>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</si>
  <si>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</si>
  <si>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</si>
  <si>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</si>
  <si>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</si>
  <si>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</si>
  <si>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</si>
  <si>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</si>
  <si>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</si>
  <si>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</si>
  <si>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</si>
  <si>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</si>
  <si>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</si>
  <si>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</si>
  <si>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</si>
  <si>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</si>
  <si>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</si>
  <si>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</si>
  <si>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</si>
  <si>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</si>
  <si>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</si>
  <si>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</si>
  <si>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</si>
  <si>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</si>
  <si>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</si>
  <si>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</si>
  <si>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</si>
  <si>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</si>
  <si>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</si>
  <si>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</si>
  <si>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</si>
  <si>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</si>
  <si>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</si>
  <si>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</si>
  <si>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</si>
  <si>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</si>
  <si>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</si>
  <si>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</si>
  <si>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</si>
  <si>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</si>
  <si>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</si>
  <si>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</si>
  <si>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</si>
  <si>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</si>
  <si>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</si>
  <si>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</si>
  <si>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</si>
  <si>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</si>
  <si>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</si>
  <si>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</si>
  <si>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</si>
  <si>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</si>
  <si>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</si>
  <si>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</si>
  <si>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</si>
  <si>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</si>
  <si>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</si>
  <si>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</si>
  <si>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</si>
  <si>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</si>
  <si>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</si>
  <si>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</si>
  <si>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</si>
  <si>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</si>
  <si>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</si>
  <si>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</si>
  <si>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</si>
  <si>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</si>
  <si>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</si>
  <si>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</si>
  <si>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</si>
  <si>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</si>
  <si>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</si>
  <si>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</si>
  <si>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</si>
  <si>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</si>
  <si>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</si>
  <si>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</si>
  <si>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</si>
  <si>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</si>
  <si>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</si>
  <si>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</si>
  <si>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</si>
  <si>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</si>
  <si>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</si>
  <si>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</si>
  <si>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</si>
  <si>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</si>
  <si>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</si>
  <si>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</si>
  <si>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</si>
  <si>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</si>
  <si>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</si>
  <si>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</si>
  <si>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</si>
  <si>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</si>
  <si>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</si>
  <si>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</si>
  <si>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</si>
  <si>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</si>
  <si>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</si>
  <si>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</si>
  <si>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</si>
  <si>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</si>
  <si>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</si>
  <si>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</si>
  <si>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</si>
  <si>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</si>
  <si>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</si>
  <si>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</si>
  <si>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</si>
  <si>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</si>
  <si>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</si>
  <si>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</si>
  <si>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</si>
  <si>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</si>
  <si>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</si>
  <si>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</si>
  <si>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</si>
  <si>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</si>
  <si>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</si>
  <si>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</si>
  <si>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</si>
  <si>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</si>
  <si>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</si>
  <si>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</si>
  <si>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</si>
  <si>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</si>
  <si>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</si>
  <si>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</si>
  <si>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</si>
  <si>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</si>
  <si>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</si>
  <si>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</si>
  <si>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</si>
  <si>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</si>
  <si>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</si>
  <si>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</si>
  <si>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</si>
  <si>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</si>
  <si>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</si>
  <si>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</si>
  <si>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</si>
  <si>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</si>
  <si>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</si>
  <si>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</si>
  <si>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</si>
  <si>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</si>
  <si>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</si>
  <si>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</si>
  <si>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</si>
  <si>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</si>
  <si>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</si>
  <si>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</si>
  <si>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</si>
  <si>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</si>
  <si>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</si>
  <si>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</si>
  <si>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</si>
  <si>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</si>
  <si>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</si>
  <si>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</si>
  <si>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</si>
  <si>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</si>
  <si>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</si>
  <si>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</si>
  <si>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</si>
  <si>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</si>
  <si>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</si>
  <si>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</si>
  <si>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</si>
  <si>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</si>
  <si>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</si>
  <si>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</si>
  <si>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</si>
  <si>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</si>
  <si>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</si>
  <si>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</si>
  <si>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</si>
  <si>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</si>
  <si>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</si>
  <si>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</si>
  <si>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</si>
  <si>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</si>
  <si>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</si>
  <si>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</si>
  <si>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</si>
  <si>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</si>
  <si>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</si>
  <si>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</si>
  <si>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</si>
  <si>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</si>
  <si>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</si>
  <si>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</si>
  <si>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</si>
  <si>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</si>
  <si>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</si>
  <si>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</si>
  <si>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</si>
  <si>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</si>
  <si>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</si>
  <si>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</si>
  <si>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</si>
  <si>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</si>
  <si>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</si>
  <si>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</si>
  <si>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</si>
  <si>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</si>
  <si>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</si>
  <si>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</si>
  <si>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</si>
  <si>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</si>
  <si>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</si>
  <si>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</si>
  <si>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</si>
  <si>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</si>
  <si>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</si>
  <si>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</si>
  <si>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</si>
  <si>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</si>
  <si>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</si>
  <si>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</si>
  <si>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</si>
  <si>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</si>
  <si>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</si>
  <si>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</si>
  <si>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</si>
  <si>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</si>
  <si>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</si>
  <si>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</si>
  <si>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</si>
  <si>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</si>
  <si>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</si>
  <si>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</si>
  <si>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</si>
  <si>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</si>
  <si>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</si>
  <si>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</si>
  <si>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</si>
  <si>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</si>
  <si>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</si>
  <si>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</si>
  <si>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</si>
  <si>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</si>
  <si>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</si>
  <si>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</si>
  <si>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</si>
  <si>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</si>
  <si>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</si>
  <si>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</si>
  <si>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</si>
  <si>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</si>
  <si>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</si>
  <si>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</si>
  <si>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</si>
  <si>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</si>
  <si>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</si>
  <si>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</si>
  <si>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</si>
  <si>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</si>
  <si>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</si>
  <si>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</si>
  <si>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</si>
  <si>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</si>
  <si>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</si>
  <si>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</si>
  <si>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</si>
  <si>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</si>
  <si>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</si>
  <si>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</si>
  <si>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</si>
  <si>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</si>
  <si>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</si>
  <si>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</si>
  <si>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</si>
  <si>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</si>
  <si>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</si>
  <si>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</si>
  <si>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</si>
  <si>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</si>
  <si>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</si>
  <si>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</si>
  <si>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</si>
  <si>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</si>
  <si>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</si>
  <si>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</si>
  <si>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</si>
  <si>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</si>
  <si>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</si>
  <si>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</si>
  <si>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</si>
  <si>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</si>
  <si>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</si>
  <si>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</si>
  <si>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</si>
  <si>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</si>
  <si>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</si>
  <si>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</si>
  <si>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</si>
  <si>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</si>
  <si>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</si>
  <si>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</si>
  <si>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</si>
  <si>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</si>
  <si>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</si>
  <si>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</si>
  <si>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</si>
  <si>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</si>
  <si>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</si>
  <si>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</si>
  <si>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</si>
  <si>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</si>
  <si>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</si>
  <si>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</si>
  <si>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</si>
  <si>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</si>
  <si>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</si>
  <si>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</si>
  <si>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</si>
  <si>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</si>
  <si>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</si>
  <si>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</si>
  <si>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</si>
  <si>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</si>
  <si>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</si>
  <si>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</si>
  <si>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</si>
  <si>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</si>
  <si>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</si>
  <si>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</si>
  <si>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</si>
  <si>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</si>
  <si>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</si>
  <si>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</si>
  <si>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</si>
  <si>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</si>
  <si>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</si>
  <si>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</si>
  <si>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</si>
  <si>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</si>
  <si>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</si>
  <si>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</si>
  <si>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</si>
  <si>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</si>
  <si>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</si>
  <si>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</si>
  <si>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</si>
  <si>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</si>
  <si>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</si>
  <si>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</si>
  <si>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</si>
  <si>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</si>
  <si>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</si>
  <si>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</si>
  <si>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</si>
  <si>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</si>
  <si>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</si>
  <si>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</si>
  <si>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</si>
  <si>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</si>
  <si>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</si>
  <si>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</si>
  <si>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</si>
  <si>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</si>
  <si>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</si>
  <si>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</si>
  <si>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</si>
  <si>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</si>
  <si>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</si>
  <si>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</si>
  <si>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</si>
  <si>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</si>
  <si>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</si>
  <si>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</si>
  <si>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</si>
  <si>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</si>
  <si>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</si>
  <si>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</si>
  <si>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</si>
  <si>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</si>
  <si>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</si>
  <si>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</si>
  <si>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</si>
  <si>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</si>
  <si>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</si>
  <si>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</si>
  <si>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</si>
  <si>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</si>
  <si>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</si>
  <si>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</si>
  <si>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</si>
  <si>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</si>
  <si>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</si>
  <si>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</si>
  <si>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</si>
  <si>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</si>
  <si>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</si>
  <si>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</si>
  <si>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</si>
  <si>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</si>
  <si>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</si>
  <si>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</si>
  <si>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</si>
  <si>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</si>
  <si>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</si>
  <si>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</si>
  <si>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</si>
  <si>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</si>
  <si>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</si>
  <si>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</si>
  <si>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</si>
  <si>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</si>
  <si>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</si>
  <si>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</si>
  <si>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</si>
  <si>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</si>
  <si>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</si>
  <si>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</si>
  <si>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</si>
  <si>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</si>
  <si>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</si>
  <si>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</si>
  <si>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</si>
  <si>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</si>
  <si>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</si>
  <si>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</si>
  <si>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</si>
  <si>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</si>
  <si>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</si>
  <si>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</si>
  <si>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</si>
  <si>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</si>
  <si>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</si>
  <si>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</si>
  <si>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</si>
  <si>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</si>
  <si>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</si>
  <si>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</si>
  <si>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</si>
  <si>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</si>
  <si>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</si>
  <si>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</si>
  <si>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</si>
  <si>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</si>
  <si>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</si>
  <si>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</si>
  <si>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</si>
  <si>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</si>
  <si>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</si>
  <si>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</si>
  <si>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</si>
  <si>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</si>
  <si>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</si>
  <si>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</si>
  <si>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</si>
  <si>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</si>
  <si>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</si>
  <si>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</si>
  <si>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</si>
  <si>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</si>
  <si>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</si>
  <si>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</si>
  <si>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</si>
  <si>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</si>
  <si>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</si>
  <si>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</si>
  <si>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</si>
  <si>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</si>
  <si>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</si>
  <si>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</si>
  <si>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</si>
  <si>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</si>
  <si>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</si>
  <si>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</si>
  <si>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</si>
  <si>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</si>
  <si>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</si>
  <si>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</si>
  <si>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</si>
  <si>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</si>
  <si>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</si>
  <si>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</si>
  <si>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</si>
  <si>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</si>
  <si>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</si>
  <si>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</si>
  <si>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</si>
  <si>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</si>
  <si>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</si>
  <si>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</si>
  <si>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</si>
  <si>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</si>
  <si>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</si>
  <si>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</si>
  <si>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</si>
  <si>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</si>
  <si>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</si>
  <si>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</si>
  <si>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</si>
  <si>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</si>
  <si>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</si>
  <si>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</si>
  <si>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</si>
  <si>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</si>
  <si>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</si>
  <si>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</si>
  <si>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</si>
  <si>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</si>
  <si>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</si>
  <si>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</si>
  <si>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</si>
  <si>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</si>
  <si>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</si>
  <si>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</si>
  <si>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</si>
  <si>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</si>
  <si>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</si>
  <si>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</si>
  <si>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</si>
  <si>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</si>
  <si>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</si>
  <si>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</si>
  <si>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</si>
  <si>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</si>
  <si>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</si>
  <si>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</si>
  <si>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</si>
  <si>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</si>
  <si>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</si>
  <si>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</si>
  <si>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</si>
  <si>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</si>
  <si>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</si>
  <si>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</si>
  <si>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</si>
  <si>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</si>
  <si>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</si>
  <si>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</si>
  <si>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</si>
  <si>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</si>
  <si>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</si>
  <si>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</si>
  <si>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</si>
  <si>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</si>
  <si>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</si>
  <si>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</si>
  <si>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</si>
  <si>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</si>
  <si>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</si>
  <si>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</si>
  <si>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</si>
  <si>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</si>
  <si>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</si>
  <si>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</si>
  <si>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</si>
  <si>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</si>
  <si>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</si>
  <si>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</si>
  <si>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</si>
  <si>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</si>
  <si>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</si>
  <si>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</si>
  <si>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</si>
  <si>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</si>
  <si>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</si>
  <si>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</si>
  <si>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</si>
  <si>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</si>
  <si>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</si>
  <si>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</si>
  <si>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</si>
  <si>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</si>
  <si>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</si>
  <si>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</si>
  <si>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</si>
  <si>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</si>
  <si>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</si>
  <si>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</si>
  <si>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</si>
  <si>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</si>
  <si>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</si>
  <si>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</si>
  <si>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</si>
  <si>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</si>
  <si>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</si>
  <si>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</si>
  <si>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</si>
  <si>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</si>
  <si>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</si>
  <si>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</si>
  <si>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</si>
  <si>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</si>
  <si>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</si>
  <si>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</si>
  <si>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</si>
  <si>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</si>
  <si>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</si>
  <si>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</si>
  <si>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</si>
  <si>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</si>
  <si>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</si>
  <si>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</si>
  <si>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</si>
  <si>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</si>
  <si>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</si>
  <si>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</si>
  <si>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</si>
  <si>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</si>
  <si>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</si>
  <si>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</si>
  <si>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</si>
  <si>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</si>
  <si>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</si>
  <si>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</si>
  <si>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</si>
  <si>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</si>
  <si>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</si>
  <si>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</si>
  <si>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</si>
  <si>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</si>
  <si>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</si>
  <si>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</si>
  <si>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</si>
  <si>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</si>
  <si>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</si>
  <si>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</si>
  <si>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</si>
  <si>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</si>
  <si>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</si>
  <si>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</si>
  <si>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</si>
  <si>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</si>
  <si>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</si>
  <si>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</si>
  <si>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</si>
  <si>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</si>
  <si>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</si>
  <si>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</si>
  <si>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</si>
  <si>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</si>
  <si>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</si>
  <si>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</si>
  <si>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</si>
  <si>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</si>
  <si>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</si>
  <si>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</si>
  <si>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</si>
  <si>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</si>
  <si>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</si>
  <si>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</si>
  <si>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</si>
  <si>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</si>
  <si>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</si>
  <si>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</si>
  <si>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</si>
  <si>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</si>
  <si>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</si>
  <si>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</si>
  <si>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</si>
  <si>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</si>
  <si>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</si>
  <si>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</si>
  <si>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</si>
  <si>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</si>
  <si>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</si>
  <si>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</si>
  <si>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</si>
  <si>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</si>
  <si>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</si>
  <si>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</si>
  <si>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</si>
  <si>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</si>
  <si>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</si>
  <si>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</si>
  <si>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</si>
  <si>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</si>
  <si>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</si>
  <si>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</si>
  <si>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</si>
  <si>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</si>
  <si>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</si>
  <si>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</si>
  <si>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</si>
  <si>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</si>
  <si>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</si>
  <si>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</si>
  <si>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</si>
  <si>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</si>
  <si>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</si>
  <si>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</si>
  <si>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</si>
  <si>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</si>
  <si>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</si>
  <si>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</si>
  <si>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</si>
  <si>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</si>
  <si>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</si>
  <si>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</si>
  <si>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</si>
  <si>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</si>
  <si>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</si>
  <si>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</si>
  <si>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</si>
  <si>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</si>
  <si>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</si>
  <si>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</si>
  <si>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</si>
  <si>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</si>
  <si>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</si>
  <si>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</si>
  <si>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</si>
  <si>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</si>
  <si>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</si>
  <si>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</si>
  <si>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</si>
  <si>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</si>
  <si>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</si>
  <si>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</si>
  <si>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</si>
  <si>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</si>
  <si>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</si>
  <si>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</si>
  <si>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</si>
  <si>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</si>
  <si>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</si>
  <si>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</si>
  <si>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</si>
  <si>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</si>
  <si>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</si>
  <si>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</si>
  <si>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</si>
  <si>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</si>
  <si>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</si>
  <si>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</si>
  <si>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</si>
  <si>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</si>
  <si>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</si>
  <si>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</si>
  <si>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</si>
  <si>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</si>
  <si>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</si>
  <si>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</si>
  <si>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</si>
  <si>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</si>
  <si>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</si>
  <si>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</si>
  <si>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</si>
  <si>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</si>
  <si>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</si>
  <si>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</si>
  <si>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</si>
  <si>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</si>
  <si>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</si>
  <si>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</si>
  <si>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</si>
  <si>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</si>
  <si>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</si>
  <si>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</si>
  <si>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</si>
  <si>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</si>
  <si>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</si>
  <si>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</si>
  <si>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</si>
  <si>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</si>
  <si>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</si>
  <si>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</si>
  <si>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</si>
  <si>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</si>
  <si>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</si>
  <si>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</si>
  <si>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</si>
  <si>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</si>
  <si>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</si>
  <si>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</si>
  <si>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</si>
  <si>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</si>
  <si>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</si>
  <si>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</si>
  <si>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</si>
  <si>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</si>
  <si>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</si>
  <si>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</si>
  <si>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</si>
  <si>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</si>
  <si>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</si>
  <si>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</si>
  <si>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</si>
  <si>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</si>
  <si>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</si>
  <si>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</si>
  <si>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</si>
  <si>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</si>
  <si>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</si>
  <si>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</si>
  <si>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</si>
  <si>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</si>
  <si>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</si>
  <si>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</si>
  <si>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</si>
  <si>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</si>
  <si>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</si>
  <si>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</si>
  <si>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</si>
  <si>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</si>
  <si>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</si>
  <si>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</si>
  <si>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</si>
  <si>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</si>
  <si>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</si>
  <si>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</si>
  <si>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</si>
  <si>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</si>
  <si>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</si>
  <si>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</si>
  <si>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</si>
  <si>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</si>
  <si>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</si>
  <si>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</si>
  <si>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</si>
  <si>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</si>
  <si>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</si>
  <si>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</si>
  <si>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</si>
  <si>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</si>
  <si>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</si>
  <si>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</si>
  <si>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</si>
  <si>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</si>
  <si>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</si>
  <si>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</si>
  <si>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</si>
  <si>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</si>
  <si>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</si>
  <si>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</si>
  <si>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</si>
  <si>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</si>
  <si>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</si>
  <si>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</si>
  <si>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</si>
  <si>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</si>
  <si>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</si>
  <si>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</si>
  <si>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</si>
  <si>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</si>
  <si>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</si>
  <si>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</si>
  <si>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</si>
  <si>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</si>
  <si>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</si>
  <si>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</si>
  <si>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</si>
  <si>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</si>
  <si>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</si>
  <si>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</si>
  <si>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</si>
  <si>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</si>
  <si>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</si>
  <si>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</si>
  <si>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</si>
  <si>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</si>
  <si>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</si>
  <si>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</si>
  <si>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</si>
  <si>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</si>
  <si>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</si>
  <si>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</si>
  <si>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</si>
  <si>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</si>
  <si>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</si>
  <si>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</si>
  <si>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</si>
  <si>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</si>
  <si>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</si>
  <si>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</si>
  <si>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</si>
  <si>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</si>
  <si>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</si>
  <si>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</si>
  <si>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</si>
  <si>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</si>
  <si>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</si>
  <si>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</si>
  <si>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</si>
  <si>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</si>
  <si>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</si>
  <si>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</si>
  <si>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</si>
  <si>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</si>
  <si>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</si>
  <si>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</si>
  <si>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</si>
  <si>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</si>
  <si>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</si>
  <si>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</si>
  <si>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</si>
  <si>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</si>
  <si>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</si>
  <si>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</si>
  <si>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</si>
  <si>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</si>
  <si>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</si>
  <si>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</si>
  <si>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</si>
  <si>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</si>
  <si>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</si>
  <si>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</si>
  <si>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</si>
  <si>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</si>
  <si>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</si>
  <si>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</si>
  <si>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</si>
  <si>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</si>
  <si>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</si>
  <si>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</si>
  <si>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</si>
  <si>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</si>
  <si>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</si>
  <si>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</si>
  <si>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</si>
  <si>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</si>
  <si>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</si>
  <si>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</si>
  <si>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</si>
  <si>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</si>
  <si>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</si>
  <si>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</si>
  <si>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</si>
  <si>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</si>
  <si>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</si>
  <si>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</si>
  <si>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</si>
  <si>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</si>
  <si>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</si>
  <si>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</si>
  <si>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</si>
  <si>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</si>
  <si>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</si>
  <si>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</si>
  <si>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</si>
  <si>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</si>
  <si>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</si>
  <si>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</si>
  <si>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</si>
  <si>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</si>
  <si>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</si>
  <si>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</si>
  <si>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</si>
  <si>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</si>
  <si>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</si>
  <si>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</si>
  <si>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</si>
  <si>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</si>
  <si>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</si>
  <si>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</si>
  <si>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</si>
  <si>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</si>
  <si>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</si>
  <si>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</si>
  <si>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</si>
  <si>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</si>
  <si>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</si>
  <si>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</si>
  <si>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</si>
  <si>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</si>
  <si>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</si>
  <si>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</si>
  <si>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</si>
  <si>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</si>
  <si>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</si>
  <si>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</si>
  <si>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</si>
  <si>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</si>
  <si>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</si>
  <si>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</si>
  <si>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</si>
  <si>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</si>
  <si>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</si>
  <si>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</si>
  <si>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</si>
  <si>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</si>
  <si>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</si>
  <si>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</si>
  <si>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</si>
  <si>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</si>
  <si>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</si>
  <si>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</si>
  <si>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</si>
  <si>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</si>
  <si>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</si>
  <si>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</si>
  <si>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</si>
  <si>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</si>
  <si>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</si>
  <si>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</si>
  <si>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</si>
  <si>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</si>
  <si>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</si>
  <si>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</si>
  <si>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</si>
  <si>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</si>
  <si>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</si>
  <si>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</si>
  <si>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</si>
  <si>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</si>
  <si>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</si>
  <si>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</si>
  <si>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</si>
  <si>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</si>
  <si>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</si>
  <si>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</si>
  <si>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</si>
  <si>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</si>
  <si>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</si>
  <si>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</si>
  <si>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</si>
  <si>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</si>
  <si>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</si>
  <si>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</si>
  <si>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</si>
  <si>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</si>
  <si>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</si>
  <si>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</si>
  <si>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</si>
  <si>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</si>
  <si>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</si>
  <si>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</si>
  <si>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</si>
  <si>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</si>
  <si>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</si>
  <si>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</si>
  <si>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</si>
  <si>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</si>
  <si>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</si>
  <si>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</si>
  <si>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</si>
  <si>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</si>
  <si>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</si>
  <si>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</si>
  <si>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</si>
  <si>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</si>
  <si>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</si>
  <si>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</si>
  <si>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</si>
  <si>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</si>
  <si>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</si>
  <si>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</si>
  <si>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</si>
  <si>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</si>
  <si>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</si>
  <si>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</si>
  <si>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</si>
  <si>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</si>
  <si>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</si>
  <si>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</si>
  <si>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</si>
  <si>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</si>
  <si>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</si>
  <si>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</si>
  <si>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</si>
  <si>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</si>
  <si>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</si>
  <si>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</si>
  <si>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</si>
  <si>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</si>
  <si>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</si>
  <si>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</si>
  <si>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</si>
  <si>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</si>
  <si>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</si>
  <si>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</si>
  <si>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</si>
  <si>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</si>
  <si>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</si>
  <si>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</si>
  <si>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</si>
  <si>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</si>
  <si>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</si>
  <si>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</si>
  <si>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</si>
  <si>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</si>
  <si>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</si>
  <si>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</si>
  <si>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</si>
  <si>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</si>
  <si>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</si>
  <si>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</si>
  <si>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</si>
  <si>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</si>
  <si>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</si>
  <si>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</si>
  <si>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</si>
  <si>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</si>
  <si>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</si>
  <si>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</si>
  <si>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</si>
  <si>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</si>
  <si>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</si>
  <si>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</si>
  <si>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</si>
  <si>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</si>
  <si>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</si>
  <si>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</si>
  <si>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</si>
  <si>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</si>
  <si>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</si>
  <si>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</si>
  <si>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</si>
  <si>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</si>
  <si>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</si>
  <si>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</si>
  <si>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</si>
  <si>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</si>
  <si>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</si>
  <si>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</si>
  <si>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</si>
  <si>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</si>
  <si>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</si>
  <si>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</si>
  <si>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</si>
  <si>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</si>
  <si>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</si>
  <si>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</si>
  <si>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</si>
  <si>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</si>
  <si>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</si>
  <si>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</si>
  <si>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</si>
  <si>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</si>
  <si>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</si>
  <si>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</si>
  <si>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</si>
  <si>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</si>
  <si>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</si>
  <si>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</si>
  <si>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</si>
  <si>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</si>
  <si>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</si>
  <si>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</si>
  <si>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</si>
  <si>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</si>
  <si>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</si>
  <si>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</si>
  <si>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</si>
  <si>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</si>
  <si>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</si>
  <si>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</si>
  <si>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</si>
  <si>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</si>
  <si>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</si>
  <si>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</si>
  <si>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</si>
  <si>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</si>
  <si>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</si>
  <si>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</si>
  <si>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</si>
  <si>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</si>
  <si>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</si>
  <si>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</si>
  <si>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</si>
  <si>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</si>
  <si>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</si>
  <si>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</si>
  <si>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</si>
  <si>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</si>
  <si>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</si>
  <si>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</si>
  <si>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</si>
  <si>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</si>
  <si>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</si>
  <si>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</si>
  <si>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</si>
  <si>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</si>
  <si>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</si>
  <si>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</si>
  <si>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</si>
  <si>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</si>
  <si>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</si>
  <si>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</si>
  <si>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</si>
  <si>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</si>
  <si>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</si>
  <si>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</si>
  <si>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</si>
  <si>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</si>
  <si>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</si>
  <si>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</si>
  <si>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</si>
  <si>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</si>
  <si>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</si>
  <si>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</si>
  <si>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</si>
  <si>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</si>
  <si>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</si>
  <si>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</si>
  <si>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</si>
  <si>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</si>
  <si>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</si>
  <si>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</si>
  <si>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</si>
  <si>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</si>
  <si>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</si>
  <si>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</si>
  <si>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</si>
  <si>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</si>
  <si>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</si>
  <si>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</si>
  <si>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</si>
  <si>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</si>
  <si>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</si>
  <si>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</si>
  <si>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</si>
  <si>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</si>
  <si>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</si>
  <si>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</si>
  <si>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</si>
  <si>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</si>
  <si>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</si>
  <si>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</si>
  <si>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</si>
  <si>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</si>
  <si>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</si>
  <si>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</si>
  <si>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</si>
  <si>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</si>
  <si>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</si>
  <si>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</si>
  <si>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</si>
  <si>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</si>
  <si>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</si>
  <si>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</si>
  <si>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</si>
  <si>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</si>
  <si>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</si>
  <si>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</si>
  <si>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</si>
  <si>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</si>
  <si>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</si>
  <si>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</si>
  <si>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</si>
  <si>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</si>
  <si>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</si>
  <si>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</si>
  <si>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</si>
  <si>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</si>
  <si>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</si>
  <si>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</si>
  <si>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</si>
  <si>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</si>
  <si>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</si>
  <si>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</si>
  <si>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</si>
  <si>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</si>
  <si>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</si>
  <si>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</si>
  <si>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</si>
  <si>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</si>
  <si>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</si>
  <si>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</si>
  <si>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</si>
  <si>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</si>
  <si>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</si>
  <si>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</si>
  <si>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</si>
  <si>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</si>
  <si>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</si>
  <si>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</si>
  <si>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</si>
  <si>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</si>
  <si>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</si>
  <si>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</si>
  <si>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</si>
  <si>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</si>
  <si>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</si>
  <si>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</si>
  <si>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</si>
  <si>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</si>
  <si>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</si>
  <si>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</si>
  <si>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</si>
  <si>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</si>
  <si>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</si>
  <si>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</si>
  <si>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</si>
  <si>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</si>
  <si>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</si>
  <si>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</si>
  <si>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</si>
  <si>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</si>
  <si>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</si>
  <si>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</si>
  <si>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</si>
  <si>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</si>
  <si>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</si>
  <si>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</si>
  <si>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</si>
  <si>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</si>
  <si>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</si>
  <si>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</si>
  <si>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</si>
  <si>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</si>
  <si>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</si>
  <si>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</si>
  <si>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</si>
  <si>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</si>
  <si>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</si>
  <si>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</si>
  <si>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</si>
  <si>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</si>
  <si>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</si>
  <si>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</si>
  <si>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</si>
  <si>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</si>
  <si>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</si>
  <si>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</si>
  <si>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</si>
  <si>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</si>
  <si>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</si>
  <si>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</si>
  <si>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</si>
  <si>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</si>
  <si>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</si>
  <si>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</si>
  <si>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</si>
  <si>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</si>
  <si>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</si>
  <si>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</si>
  <si>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</si>
  <si>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</si>
  <si>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</si>
  <si>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</si>
  <si>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</si>
  <si>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</si>
  <si>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</si>
  <si>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</si>
  <si>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</si>
  <si>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</si>
  <si>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</si>
  <si>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</si>
  <si>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</si>
  <si>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</si>
  <si>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</si>
  <si>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</si>
  <si>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</si>
  <si>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</si>
  <si>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</si>
  <si>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</si>
  <si>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</si>
  <si>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</si>
  <si>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</si>
  <si>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</si>
  <si>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</si>
  <si>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</si>
  <si>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</si>
  <si>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</si>
  <si>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</si>
  <si>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</si>
  <si>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</si>
  <si>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</si>
  <si>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</si>
  <si>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</si>
  <si>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</si>
  <si>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</si>
  <si>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</si>
  <si>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</si>
  <si>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</si>
  <si>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</si>
  <si>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</si>
  <si>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</si>
  <si>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</si>
  <si>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</si>
  <si>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</si>
  <si>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</si>
  <si>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</si>
  <si>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</si>
  <si>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</si>
  <si>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</si>
  <si>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</si>
  <si>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</si>
  <si>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</si>
  <si>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</si>
  <si>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</si>
  <si>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</si>
  <si>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</si>
  <si>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</si>
  <si>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</si>
  <si>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</si>
  <si>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</si>
  <si>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</si>
  <si>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</si>
  <si>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</si>
  <si>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</si>
  <si>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</si>
  <si>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</si>
  <si>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</si>
  <si>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</si>
  <si>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</si>
  <si>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</si>
  <si>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</si>
  <si>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</si>
  <si>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</si>
  <si>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</si>
  <si>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</si>
  <si>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</si>
  <si>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</si>
  <si>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</si>
  <si>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</si>
  <si>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</si>
  <si>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</si>
  <si>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</si>
  <si>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</si>
  <si>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</si>
  <si>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</si>
  <si>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</si>
  <si>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</si>
  <si>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</si>
  <si>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</si>
  <si>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</si>
  <si>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</si>
  <si>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</si>
  <si>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</si>
  <si>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</si>
  <si>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</si>
  <si>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</si>
  <si>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</si>
  <si>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</si>
  <si>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</si>
  <si>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</si>
  <si>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</si>
  <si>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</si>
  <si>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</si>
  <si>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</si>
  <si>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</si>
  <si>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</si>
  <si>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</si>
  <si>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</si>
  <si>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</si>
  <si>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</si>
  <si>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</si>
  <si>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</si>
  <si>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</si>
  <si>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</si>
  <si>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</si>
  <si>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</si>
  <si>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</si>
  <si>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</si>
  <si>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</si>
  <si>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</si>
  <si>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</si>
  <si>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</si>
  <si>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</si>
  <si>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</si>
  <si>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</si>
  <si>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</si>
  <si>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</si>
  <si>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</si>
  <si>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</si>
  <si>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</si>
  <si>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</si>
  <si>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</si>
  <si>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</si>
  <si>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</si>
  <si>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</si>
  <si>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</si>
  <si>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</si>
  <si>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</si>
  <si>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</si>
  <si>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</si>
  <si>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</si>
  <si>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</si>
  <si>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</si>
  <si>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</si>
  <si>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</si>
  <si>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</si>
  <si>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</si>
  <si>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</si>
  <si>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</si>
  <si>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</si>
  <si>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</si>
  <si>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</si>
  <si>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</si>
  <si>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</si>
  <si>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</si>
  <si>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</si>
  <si>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</si>
  <si>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</si>
  <si>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</si>
  <si>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</si>
  <si>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</si>
  <si>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</si>
  <si>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</si>
  <si>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</si>
  <si>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</si>
  <si>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</si>
  <si>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</si>
  <si>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</si>
  <si>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</si>
  <si>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</si>
  <si>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</si>
  <si>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</si>
  <si>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</si>
  <si>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</si>
  <si>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</si>
  <si>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</si>
  <si>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</si>
  <si>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</si>
  <si>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</si>
  <si>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</si>
  <si>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</si>
  <si>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</si>
  <si>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</si>
  <si>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</si>
  <si>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</si>
  <si>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</si>
  <si>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</si>
  <si>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</si>
  <si>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</si>
  <si>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</si>
  <si>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</si>
  <si>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</si>
  <si>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</si>
  <si>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</si>
  <si>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</si>
  <si>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</si>
  <si>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</si>
  <si>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</si>
  <si>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</si>
  <si>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</si>
  <si>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</si>
  <si>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</si>
  <si>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</si>
  <si>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</si>
  <si>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</si>
  <si>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</si>
  <si>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</si>
  <si>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</si>
  <si>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</si>
  <si>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</si>
  <si>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</si>
  <si>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</si>
  <si>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</si>
  <si>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</si>
  <si>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</si>
  <si>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</si>
  <si>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</si>
  <si>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</si>
  <si>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</si>
  <si>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</si>
  <si>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</si>
  <si>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</si>
  <si>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</si>
  <si>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</si>
  <si>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</si>
  <si>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</si>
  <si>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</si>
  <si>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</si>
  <si>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</si>
  <si>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</si>
  <si>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</si>
  <si>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</si>
  <si>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</si>
  <si>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</si>
  <si>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</si>
  <si>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</si>
  <si>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</si>
  <si>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</si>
  <si>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</si>
  <si>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</si>
  <si>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</si>
  <si>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</si>
  <si>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</si>
  <si>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</si>
  <si>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</si>
  <si>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</si>
  <si>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</si>
  <si>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</si>
  <si>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</si>
  <si>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</si>
  <si>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</si>
  <si>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</si>
  <si>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</si>
  <si>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</si>
  <si>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</si>
  <si>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</si>
  <si>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</si>
  <si>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</si>
  <si>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</si>
  <si>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</si>
  <si>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</si>
  <si>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</si>
  <si>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</si>
  <si>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</si>
  <si>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</si>
  <si>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</si>
  <si>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</si>
  <si>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</si>
  <si>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</si>
  <si>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</si>
  <si>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</si>
  <si>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</si>
  <si>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</si>
  <si>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</si>
  <si>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</si>
  <si>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</si>
  <si>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</si>
  <si>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</si>
  <si>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</si>
  <si>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</si>
  <si>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</si>
  <si>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</si>
  <si>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</si>
  <si>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</si>
  <si>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</si>
  <si>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</si>
  <si>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</si>
  <si>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</si>
  <si>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</si>
  <si>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</si>
  <si>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</si>
  <si>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</si>
  <si>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</si>
  <si>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</si>
  <si>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</si>
  <si>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</si>
  <si>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</si>
  <si>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</si>
  <si>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</si>
  <si>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</si>
  <si>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</si>
  <si>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</si>
  <si>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</si>
  <si>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</si>
  <si>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</si>
  <si>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</si>
  <si>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</si>
  <si>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</si>
  <si>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</si>
  <si>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</si>
  <si>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</si>
  <si>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</si>
  <si>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</si>
  <si>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</si>
  <si>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</si>
  <si>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</si>
  <si>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</si>
  <si>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</si>
  <si>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</si>
  <si>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</si>
  <si>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</si>
  <si>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</si>
  <si>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</si>
  <si>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</si>
  <si>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</si>
  <si>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</si>
  <si>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</si>
  <si>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</si>
  <si>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</si>
  <si>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</si>
  <si>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</si>
  <si>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</si>
  <si>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</si>
  <si>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</si>
  <si>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</si>
  <si>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</si>
  <si>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</si>
  <si>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</si>
  <si>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</si>
  <si>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</si>
  <si>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</si>
  <si>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</si>
  <si>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</si>
  <si>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</si>
  <si>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</si>
  <si>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</si>
  <si>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</si>
  <si>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</si>
  <si>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</si>
  <si>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</si>
  <si>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</si>
  <si>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</si>
  <si>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</si>
  <si>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</si>
  <si>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</si>
  <si>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</si>
  <si>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</si>
  <si>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</si>
  <si>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</si>
  <si>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</si>
  <si>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</si>
  <si>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</si>
  <si>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</si>
  <si>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</si>
  <si>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</si>
  <si>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</si>
  <si>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</si>
  <si>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</si>
  <si>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</si>
  <si>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</si>
  <si>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</si>
  <si>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</si>
  <si>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</si>
  <si>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</si>
  <si>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</si>
  <si>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</si>
  <si>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</si>
  <si>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</si>
  <si>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</si>
  <si>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</si>
  <si>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</si>
  <si>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</si>
  <si>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</si>
  <si>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</si>
  <si>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</si>
  <si>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</si>
  <si>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</si>
  <si>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</si>
  <si>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</si>
  <si>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</si>
  <si>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</si>
  <si>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</si>
  <si>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</si>
  <si>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</si>
  <si>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</si>
  <si>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</si>
  <si>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</si>
  <si>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</si>
  <si>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</si>
  <si>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</si>
  <si>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</si>
  <si>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</si>
  <si>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</si>
  <si>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</si>
  <si>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</si>
  <si>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</si>
  <si>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</si>
  <si>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</si>
  <si>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</si>
  <si>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</si>
  <si>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</si>
  <si>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</si>
  <si>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</si>
  <si>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</si>
  <si>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</si>
  <si>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</si>
  <si>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</si>
  <si>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</si>
  <si>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</si>
  <si>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</si>
  <si>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</si>
  <si>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</si>
  <si>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</si>
  <si>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</si>
  <si>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</si>
  <si>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</si>
  <si>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</si>
  <si>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</si>
  <si>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</si>
  <si>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</si>
  <si>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</si>
  <si>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</si>
  <si>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</si>
  <si>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</si>
  <si>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</si>
  <si>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</si>
  <si>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</si>
  <si>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</si>
  <si>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</si>
  <si>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</si>
  <si>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</si>
  <si>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</si>
  <si>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</si>
  <si>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</si>
  <si>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</si>
  <si>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</si>
  <si>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</si>
  <si>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</si>
  <si>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</si>
  <si>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</si>
  <si>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</si>
  <si>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</si>
  <si>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</si>
  <si>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</si>
  <si>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</si>
  <si>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</si>
  <si>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</si>
  <si>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</si>
  <si>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</si>
  <si>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</si>
  <si>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</si>
  <si>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</si>
  <si>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</si>
  <si>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</si>
  <si>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</si>
  <si>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</si>
  <si>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</si>
  <si>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</si>
  <si>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</si>
  <si>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</si>
  <si>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</si>
  <si>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</si>
  <si>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</si>
  <si>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</si>
  <si>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</si>
  <si>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</si>
  <si>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</si>
  <si>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</si>
  <si>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</si>
  <si>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</si>
  <si>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</si>
  <si>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</si>
  <si>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</si>
  <si>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</si>
  <si>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</si>
  <si>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</si>
  <si>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</si>
  <si>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</si>
  <si>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</si>
  <si>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</si>
  <si>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</si>
  <si>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</si>
  <si>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</si>
  <si>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</si>
  <si>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</si>
  <si>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</si>
  <si>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</si>
  <si>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</si>
  <si>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</si>
  <si>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</si>
  <si>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</si>
  <si>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</si>
  <si>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</si>
  <si>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</si>
  <si>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</si>
  <si>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</si>
  <si>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</si>
  <si>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</si>
  <si>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</si>
  <si>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</si>
  <si>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</si>
  <si>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</si>
  <si>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</si>
  <si>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</si>
  <si>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</si>
  <si>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</si>
  <si>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</si>
  <si>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</si>
  <si>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</si>
  <si>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</si>
  <si>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</si>
  <si>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</si>
  <si>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</si>
  <si>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</si>
  <si>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</si>
  <si>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</si>
  <si>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</si>
  <si>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</si>
  <si>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</si>
  <si>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</si>
  <si>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</si>
  <si>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</si>
  <si>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</si>
  <si>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</si>
  <si>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</si>
  <si>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</si>
  <si>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</si>
  <si>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</si>
  <si>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</si>
  <si>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</si>
  <si>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</si>
  <si>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</si>
  <si>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</si>
  <si>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</si>
  <si>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</si>
  <si>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</si>
  <si>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</si>
  <si>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</si>
  <si>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</si>
  <si>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</si>
  <si>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</si>
  <si>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</si>
  <si>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</si>
  <si>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</si>
  <si>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</si>
  <si>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</si>
  <si>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</si>
  <si>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</si>
  <si>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</si>
  <si>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</si>
  <si>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</si>
  <si>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</si>
  <si>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</si>
  <si>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</si>
  <si>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</si>
  <si>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</si>
  <si>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</si>
  <si>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</si>
  <si>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</si>
  <si>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</si>
  <si>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</si>
  <si>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</si>
  <si>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</si>
  <si>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</si>
  <si>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</si>
  <si>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</si>
  <si>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</si>
  <si>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</si>
  <si>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</si>
  <si>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</si>
  <si>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</si>
  <si>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</si>
  <si>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</si>
  <si>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</si>
  <si>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</si>
  <si>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</si>
  <si>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</si>
  <si>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</si>
  <si>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</si>
  <si>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</si>
  <si>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</si>
  <si>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</si>
  <si>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</si>
  <si>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</si>
  <si>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</si>
  <si>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</si>
  <si>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</si>
  <si>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</si>
  <si>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</si>
  <si>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</si>
  <si>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</si>
  <si>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</si>
  <si>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</si>
  <si>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</si>
  <si>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</si>
  <si>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</si>
  <si>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</si>
  <si>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</si>
  <si>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</si>
  <si>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</si>
  <si>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</si>
  <si>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</si>
  <si>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</si>
  <si>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</si>
  <si>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</si>
  <si>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</si>
  <si>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</si>
  <si>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</si>
  <si>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</si>
  <si>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</si>
  <si>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</si>
  <si>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</si>
  <si>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</si>
  <si>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</si>
  <si>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</si>
  <si>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</si>
  <si>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</si>
  <si>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</si>
  <si>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</si>
  <si>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</si>
  <si>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</si>
  <si>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</si>
  <si>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</si>
  <si>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</si>
  <si>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</si>
  <si>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</si>
  <si>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</si>
  <si>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</si>
  <si>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</si>
  <si>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</si>
  <si>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</si>
  <si>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</si>
  <si>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</si>
  <si>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</si>
  <si>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</si>
  <si>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</si>
  <si>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</si>
  <si>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</si>
  <si>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</si>
  <si>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</si>
  <si>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</si>
  <si>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</si>
  <si>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</si>
  <si>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</si>
  <si>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</si>
  <si>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</si>
  <si>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</si>
  <si>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</si>
  <si>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</si>
  <si>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</si>
  <si>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</si>
  <si>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</si>
  <si>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</si>
  <si>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</si>
  <si>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</si>
  <si>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</si>
  <si>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</si>
  <si>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</si>
  <si>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</si>
  <si>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</si>
  <si>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</si>
  <si>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</si>
  <si>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</si>
  <si>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</si>
  <si>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</si>
  <si>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</si>
  <si>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</si>
  <si>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</si>
  <si>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</si>
  <si>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</si>
  <si>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</si>
  <si>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</si>
  <si>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</si>
  <si>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</si>
  <si>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</si>
  <si>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</si>
  <si>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</si>
  <si>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</si>
  <si>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</si>
  <si>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</si>
  <si>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</si>
  <si>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</si>
  <si>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</si>
  <si>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</si>
  <si>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</si>
  <si>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</si>
  <si>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</si>
  <si>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</si>
  <si>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</si>
  <si>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</si>
  <si>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</si>
  <si>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</si>
  <si>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</si>
  <si>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</si>
  <si>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</si>
  <si>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</si>
  <si>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</si>
  <si>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</si>
  <si>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</si>
  <si>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</si>
  <si>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</si>
  <si>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</si>
  <si>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</si>
  <si>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</si>
  <si>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</si>
  <si>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</si>
  <si>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</si>
  <si>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</si>
  <si>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</si>
  <si>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</si>
  <si>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</si>
  <si>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</si>
  <si>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</si>
  <si>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</si>
  <si>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</si>
  <si>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</si>
  <si>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</si>
  <si>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</si>
  <si>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</si>
  <si>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</si>
  <si>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</si>
  <si>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</si>
  <si>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</si>
  <si>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</si>
  <si>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</si>
  <si>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</si>
  <si>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</si>
  <si>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</si>
  <si>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</si>
  <si>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</si>
  <si>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</si>
  <si>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</si>
  <si>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</si>
  <si>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</si>
  <si>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</si>
  <si>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</si>
  <si>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</si>
  <si>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</si>
  <si>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</si>
  <si>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</si>
  <si>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</si>
  <si>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</si>
  <si>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</si>
  <si>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</si>
  <si>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</si>
  <si>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</si>
  <si>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</si>
  <si>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</si>
  <si>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</si>
  <si>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</si>
  <si>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</si>
  <si>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</si>
  <si>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</si>
  <si>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</si>
  <si>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</si>
  <si>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</si>
  <si>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</si>
  <si>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</si>
  <si>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</si>
  <si>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</si>
  <si>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</si>
  <si>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</si>
  <si>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</si>
  <si>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</si>
  <si>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</si>
  <si>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</si>
  <si>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</si>
  <si>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</si>
  <si>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</si>
  <si>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</si>
  <si>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</si>
  <si>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</si>
  <si>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</si>
  <si>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</si>
  <si>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</si>
  <si>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</si>
  <si>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</si>
  <si>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</si>
  <si>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</si>
  <si>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</si>
  <si>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</si>
  <si>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</si>
  <si>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</si>
  <si>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</si>
  <si>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</si>
  <si>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</si>
  <si>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</si>
  <si>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</si>
  <si>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</si>
  <si>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</si>
  <si>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</si>
  <si>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</si>
  <si>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</si>
  <si>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</si>
  <si>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</si>
  <si>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</si>
  <si>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</si>
  <si>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</si>
  <si>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</si>
  <si>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</si>
  <si>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</si>
  <si>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</si>
  <si>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</si>
  <si>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</si>
  <si>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</si>
  <si>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</si>
  <si>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</si>
  <si>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</si>
  <si>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</si>
  <si>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</si>
  <si>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</si>
  <si>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</si>
  <si>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</si>
  <si>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</si>
  <si>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</si>
  <si>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</si>
  <si>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</si>
  <si>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</si>
  <si>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</si>
  <si>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</si>
  <si>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</si>
  <si>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</si>
  <si>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</si>
  <si>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</si>
  <si>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</si>
  <si>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</si>
  <si>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</si>
  <si>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</si>
  <si>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</si>
  <si>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</si>
  <si>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</si>
  <si>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</si>
  <si>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</si>
  <si>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</si>
  <si>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</si>
  <si>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</si>
  <si>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</si>
  <si>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</si>
  <si>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</si>
  <si>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</si>
  <si>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</si>
  <si>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</si>
  <si>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</si>
  <si>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</si>
  <si>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</si>
  <si>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</si>
  <si>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</si>
  <si>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</si>
  <si>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</si>
  <si>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</si>
  <si>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</si>
  <si>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</si>
  <si>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</si>
  <si>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</si>
  <si>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</si>
  <si>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</si>
  <si>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</si>
  <si>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</si>
  <si>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</si>
  <si>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</si>
  <si>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</si>
  <si>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</si>
  <si>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</si>
  <si>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</si>
  <si>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</si>
  <si>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</si>
  <si>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</si>
  <si>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</si>
  <si>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</si>
  <si>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</si>
  <si>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</si>
  <si>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</si>
  <si>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</si>
  <si>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</si>
  <si>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</si>
  <si>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</si>
  <si>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</si>
  <si>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</si>
  <si>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</si>
  <si>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</si>
  <si>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</si>
  <si>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</si>
  <si>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</si>
  <si>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</si>
  <si>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</si>
  <si>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</si>
  <si>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</si>
  <si>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</si>
  <si>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</si>
  <si>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</si>
  <si>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</si>
  <si>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</si>
  <si>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</si>
  <si>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</si>
  <si>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</si>
  <si>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</si>
  <si>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</si>
  <si>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</si>
  <si>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</si>
  <si>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</si>
  <si>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</si>
  <si>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</si>
  <si>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</si>
  <si>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</si>
  <si>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</si>
  <si>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</si>
  <si>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</si>
  <si>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</si>
  <si>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</si>
  <si>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</si>
  <si>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</si>
  <si>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</si>
  <si>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</si>
  <si>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</si>
  <si>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</si>
  <si>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</si>
  <si>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</si>
  <si>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</si>
  <si>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</si>
  <si>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</si>
  <si>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</si>
  <si>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</si>
  <si>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</si>
  <si>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</si>
  <si>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</si>
  <si>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</si>
  <si>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</si>
  <si>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</si>
  <si>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</si>
  <si>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</si>
  <si>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</si>
  <si>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</si>
  <si>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</si>
  <si>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</si>
  <si>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</si>
  <si>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</si>
  <si>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</si>
  <si>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</si>
  <si>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</si>
  <si>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</si>
  <si>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</si>
  <si>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</si>
  <si>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</si>
  <si>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</si>
  <si>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</si>
  <si>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</si>
  <si>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</si>
  <si>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</si>
  <si>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</si>
  <si>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</si>
  <si>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</si>
  <si>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</si>
  <si>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</si>
  <si>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</si>
  <si>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</si>
  <si>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</si>
  <si>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</si>
  <si>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</si>
  <si>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</si>
  <si>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</si>
  <si>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</si>
  <si>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</si>
  <si>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</si>
  <si>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</si>
  <si>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</si>
  <si>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</si>
  <si>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</si>
  <si>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</si>
  <si>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</si>
  <si>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</si>
  <si>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</si>
  <si>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</si>
  <si>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</si>
  <si>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</si>
  <si>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</si>
  <si>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</si>
  <si>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</si>
  <si>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</si>
  <si>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</si>
  <si>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</si>
  <si>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</si>
  <si>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</si>
  <si>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</si>
  <si>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</si>
  <si>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</si>
  <si>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</si>
  <si>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</si>
  <si>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</si>
  <si>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</si>
  <si>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</si>
  <si>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</si>
  <si>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</si>
  <si>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</si>
  <si>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</si>
  <si>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</si>
  <si>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</si>
  <si>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</si>
  <si>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</si>
  <si>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</si>
  <si>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</si>
  <si>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</si>
  <si>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</si>
  <si>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</si>
  <si>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</si>
  <si>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</si>
  <si>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</si>
  <si>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</si>
  <si>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</si>
  <si>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</si>
  <si>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</si>
  <si>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</si>
  <si>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</si>
  <si>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</si>
  <si>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</si>
  <si>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</si>
  <si>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</si>
  <si>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</si>
  <si>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</si>
  <si>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</si>
  <si>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</si>
  <si>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</si>
  <si>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</si>
  <si>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</si>
  <si>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</si>
  <si>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</si>
  <si>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</si>
  <si>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</si>
  <si>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</si>
  <si>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</si>
  <si>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</si>
  <si>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</si>
  <si>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</si>
  <si>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</si>
  <si>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</si>
  <si>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</si>
  <si>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</si>
  <si>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</si>
  <si>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</si>
  <si>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</si>
  <si>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</si>
  <si>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</si>
  <si>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</si>
  <si>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</si>
  <si>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</si>
  <si>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</si>
  <si>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</si>
  <si>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</si>
  <si>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</si>
  <si>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</si>
  <si>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</si>
  <si>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</si>
  <si>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</si>
  <si>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</si>
  <si>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</si>
  <si>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</si>
  <si>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</si>
  <si>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</si>
  <si>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</si>
  <si>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</si>
  <si>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</si>
  <si>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</si>
  <si>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</si>
  <si>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</si>
  <si>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</si>
  <si>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</si>
  <si>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</si>
  <si>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</si>
  <si>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</si>
  <si>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</si>
  <si>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</si>
  <si>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</si>
  <si>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</si>
  <si>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</si>
  <si>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</si>
  <si>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</si>
  <si>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</si>
  <si>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</si>
  <si>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</si>
  <si>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</si>
  <si>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</si>
  <si>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</si>
  <si>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</si>
  <si>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</si>
  <si>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</si>
  <si>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</si>
  <si>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</si>
  <si>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</si>
  <si>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</si>
  <si>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</si>
  <si>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</si>
  <si>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</si>
  <si>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</si>
  <si>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</si>
  <si>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</si>
  <si>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</si>
  <si>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</si>
  <si>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</si>
  <si>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</si>
  <si>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</si>
  <si>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</si>
  <si>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</si>
  <si>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</si>
  <si>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</si>
  <si>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</si>
  <si>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</si>
  <si>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</si>
  <si>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</si>
  <si>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</si>
  <si>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</si>
  <si>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</si>
  <si>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</si>
  <si>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</si>
  <si>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</si>
  <si>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</si>
  <si>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</si>
  <si>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</si>
  <si>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</si>
  <si>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</si>
  <si>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</si>
  <si>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</si>
  <si>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</si>
  <si>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</si>
  <si>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</si>
  <si>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</si>
  <si>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</si>
  <si>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</si>
  <si>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</si>
  <si>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</si>
  <si>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</si>
  <si>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</si>
  <si>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</si>
  <si>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</si>
  <si>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</si>
  <si>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</si>
  <si>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</si>
  <si>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</si>
  <si>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</si>
  <si>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</si>
  <si>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</si>
  <si>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</si>
  <si>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</si>
  <si>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</si>
  <si>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</si>
  <si>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</si>
  <si>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</si>
  <si>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</si>
  <si>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</si>
  <si>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</si>
  <si>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</si>
  <si>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</si>
  <si>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</si>
  <si>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</si>
  <si>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</si>
  <si>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</si>
  <si>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</si>
  <si>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</si>
  <si>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</si>
  <si>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</si>
  <si>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</si>
  <si>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</si>
  <si>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</si>
  <si>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</si>
  <si>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</si>
  <si>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</si>
  <si>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</si>
  <si>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</si>
  <si>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</si>
  <si>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</si>
  <si>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</si>
  <si>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</si>
  <si>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</si>
  <si>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</si>
  <si>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</si>
  <si>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</si>
  <si>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</si>
  <si>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</si>
  <si>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</si>
  <si>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</si>
  <si>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</si>
  <si>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</si>
  <si>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</si>
  <si>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</si>
  <si>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</si>
  <si>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</si>
  <si>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</si>
  <si>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</si>
  <si>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</si>
  <si>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</si>
  <si>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</si>
  <si>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</si>
  <si>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</si>
  <si>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</si>
  <si>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</si>
  <si>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</si>
  <si>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</si>
  <si>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</si>
  <si>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</si>
  <si>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</si>
  <si>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</si>
  <si>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</si>
  <si>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</si>
  <si>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</si>
  <si>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</si>
  <si>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</si>
  <si>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</si>
  <si>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</si>
  <si>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</si>
  <si>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</si>
  <si>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</si>
  <si>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</si>
  <si>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</si>
  <si>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</si>
  <si>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</si>
  <si>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</si>
  <si>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</si>
  <si>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</si>
  <si>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</si>
  <si>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</si>
  <si>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</si>
  <si>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</si>
  <si>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</si>
  <si>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</si>
  <si>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</si>
  <si>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</si>
  <si>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</si>
  <si>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</si>
  <si>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</si>
  <si>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</si>
  <si>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</si>
  <si>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</si>
  <si>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</si>
  <si>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</si>
  <si>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</si>
  <si>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</si>
  <si>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</si>
  <si>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</si>
  <si>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</si>
  <si>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</si>
  <si>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</si>
  <si>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</si>
  <si>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</si>
  <si>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</si>
  <si>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</si>
  <si>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</si>
  <si>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</si>
  <si>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</si>
  <si>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</si>
  <si>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</si>
  <si>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</si>
  <si>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</si>
  <si>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</si>
  <si>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</si>
  <si>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</si>
  <si>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</si>
  <si>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</si>
  <si>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</si>
  <si>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</si>
  <si>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</si>
  <si>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</si>
  <si>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</si>
  <si>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</si>
  <si>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</si>
  <si>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</si>
  <si>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</si>
  <si>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</si>
  <si>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</si>
  <si>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</si>
  <si>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</si>
  <si>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</si>
  <si>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</si>
  <si>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</si>
  <si>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</si>
  <si>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</si>
  <si>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</si>
  <si>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</si>
  <si>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</si>
  <si>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</si>
  <si>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</si>
  <si>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</si>
  <si>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</si>
  <si>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</si>
  <si>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</si>
  <si>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</si>
  <si>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</si>
  <si>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</si>
  <si>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</si>
  <si>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</si>
  <si>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</si>
  <si>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</si>
  <si>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</si>
  <si>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</si>
  <si>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</si>
  <si>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</si>
  <si>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</si>
  <si>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</si>
  <si>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</si>
  <si>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</si>
  <si>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</si>
  <si>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</si>
  <si>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</si>
  <si>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</si>
  <si>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</si>
  <si>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</si>
  <si>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</si>
  <si>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</si>
  <si>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</si>
  <si>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</si>
  <si>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</si>
  <si>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</si>
  <si>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</si>
  <si>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</si>
  <si>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</si>
  <si>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</si>
  <si>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</si>
  <si>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</si>
  <si>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</si>
  <si>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</si>
  <si>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</si>
  <si>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</si>
  <si>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</si>
  <si>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</si>
  <si>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</si>
  <si>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</si>
  <si>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</si>
  <si>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</si>
  <si>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</si>
  <si>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</si>
  <si>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</si>
  <si>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</si>
  <si>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</si>
  <si>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</si>
  <si>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</si>
  <si>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</si>
  <si>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</si>
  <si>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</si>
  <si>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</si>
  <si>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</si>
  <si>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</si>
  <si>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</si>
  <si>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</si>
  <si>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</si>
  <si>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</si>
  <si>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</si>
  <si>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</si>
  <si>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</si>
  <si>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</si>
  <si>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</si>
  <si>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</si>
  <si>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</si>
  <si>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</si>
  <si>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</si>
  <si>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</si>
  <si>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</si>
  <si>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</si>
  <si>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</si>
  <si>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</si>
  <si>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</si>
  <si>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</si>
  <si>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</si>
  <si>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</si>
  <si>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</si>
  <si>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</si>
  <si>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</si>
  <si>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</si>
  <si>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</si>
  <si>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</si>
  <si>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</si>
  <si>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</si>
  <si>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</si>
  <si>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</si>
  <si>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</si>
  <si>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</si>
  <si>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</si>
  <si>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</si>
  <si>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</si>
  <si>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</si>
  <si>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</si>
  <si>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</si>
  <si>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</si>
  <si>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</si>
  <si>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</si>
  <si>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</si>
  <si>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</si>
  <si>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</si>
  <si>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</si>
  <si>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</si>
  <si>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</si>
  <si>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</si>
  <si>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</si>
  <si>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</si>
  <si>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</si>
  <si>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</si>
  <si>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</si>
  <si>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</si>
  <si>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</si>
  <si>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</si>
  <si>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</si>
  <si>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</si>
  <si>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</si>
  <si>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</si>
  <si>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</si>
  <si>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</si>
  <si>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</si>
  <si>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</si>
  <si>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</si>
  <si>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</si>
  <si>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</si>
  <si>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</si>
  <si>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</si>
  <si>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</si>
  <si>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</si>
  <si>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</si>
  <si>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</si>
  <si>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</si>
  <si>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</si>
  <si>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</si>
  <si>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</si>
  <si>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</si>
  <si>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</si>
  <si>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</si>
  <si>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</si>
  <si>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</si>
  <si>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</si>
  <si>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</si>
  <si>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</si>
  <si>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</si>
  <si>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</si>
  <si>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</si>
  <si>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</si>
  <si>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</si>
  <si>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</si>
  <si>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</si>
  <si>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</si>
  <si>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</si>
  <si>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</si>
  <si>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</si>
  <si>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</si>
  <si>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</si>
  <si>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</si>
  <si>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</si>
  <si>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</si>
  <si>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</si>
  <si>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</si>
  <si>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</si>
  <si>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</si>
  <si>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</si>
  <si>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</si>
  <si>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</si>
  <si>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</si>
  <si>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</si>
  <si>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</si>
  <si>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</si>
  <si>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</si>
  <si>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</si>
  <si>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</si>
  <si>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</si>
  <si>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</si>
  <si>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</si>
  <si>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</si>
  <si>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</si>
  <si>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</si>
  <si>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</si>
  <si>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</si>
  <si>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</si>
  <si>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</si>
  <si>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</si>
  <si>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</si>
  <si>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</si>
  <si>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</si>
  <si>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</si>
  <si>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</si>
  <si>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</si>
  <si>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</si>
  <si>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</si>
  <si>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</si>
  <si>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</si>
  <si>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</si>
  <si>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</si>
  <si>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</si>
  <si>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</si>
  <si>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</si>
  <si>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</si>
  <si>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</si>
  <si>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</si>
  <si>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</si>
  <si>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</si>
  <si>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</si>
  <si>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</si>
  <si>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</si>
  <si>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</si>
  <si>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</si>
  <si>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</si>
  <si>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</si>
  <si>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</si>
  <si>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</si>
  <si>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</si>
  <si>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</si>
  <si>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</si>
  <si>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</si>
  <si>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</si>
  <si>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</si>
  <si>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</si>
  <si>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</si>
  <si>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</si>
  <si>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</si>
  <si>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</si>
  <si>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</si>
  <si>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</si>
  <si>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</si>
  <si>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</si>
  <si>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</si>
  <si>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</si>
  <si>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</si>
  <si>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</si>
  <si>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</si>
  <si>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</si>
  <si>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</si>
  <si>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</si>
  <si>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</si>
  <si>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</si>
  <si>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</si>
  <si>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</si>
  <si>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</si>
  <si>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</si>
  <si>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</si>
  <si>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</si>
  <si>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</si>
  <si>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</si>
  <si>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</si>
  <si>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</si>
  <si>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</si>
  <si>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</si>
  <si>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</si>
  <si>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</si>
  <si>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</si>
  <si>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</si>
  <si>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</si>
  <si>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</si>
  <si>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</si>
  <si>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</si>
  <si>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</si>
  <si>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</si>
  <si>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</si>
  <si>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</si>
  <si>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</si>
  <si>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</si>
  <si>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</si>
  <si>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</si>
  <si>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</si>
  <si>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</si>
  <si>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</si>
  <si>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</si>
  <si>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</si>
  <si>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</si>
  <si>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</si>
  <si>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</si>
  <si>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</si>
  <si>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</si>
  <si>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</si>
  <si>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</si>
  <si>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</si>
  <si>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</si>
  <si>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</si>
  <si>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</si>
  <si>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</si>
  <si>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</si>
  <si>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</si>
  <si>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</si>
  <si>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</si>
  <si>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</si>
  <si>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</si>
  <si>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</si>
  <si>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</si>
  <si>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</si>
  <si>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</si>
  <si>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</si>
  <si>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</si>
  <si>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</si>
  <si>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</si>
  <si>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</si>
  <si>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</si>
  <si>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</si>
  <si>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</si>
  <si>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</si>
  <si>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</si>
  <si>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</si>
  <si>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</si>
  <si>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</si>
  <si>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</si>
  <si>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</si>
  <si>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</si>
  <si>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</si>
  <si>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</si>
  <si>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</si>
  <si>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</si>
  <si>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</si>
  <si>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</si>
  <si>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</si>
  <si>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</si>
  <si>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</si>
  <si>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</si>
  <si>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</si>
  <si>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</si>
  <si>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</si>
  <si>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</si>
  <si>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</si>
  <si>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</si>
  <si>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</si>
  <si>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</si>
  <si>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</si>
  <si>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</si>
  <si>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</si>
  <si>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</si>
  <si>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</si>
  <si>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</si>
  <si>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</si>
  <si>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</si>
  <si>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</si>
  <si>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</si>
  <si>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</si>
  <si>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</si>
  <si>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</si>
  <si>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</si>
  <si>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</si>
  <si>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</si>
  <si>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</si>
  <si>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</si>
  <si>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</si>
  <si>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</si>
  <si>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</si>
  <si>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</si>
  <si>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</si>
  <si>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</si>
  <si>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</si>
  <si>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</si>
  <si>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</si>
  <si>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</si>
  <si>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</si>
  <si>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</si>
  <si>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</si>
  <si>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</si>
  <si>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</si>
  <si>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</si>
  <si>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</si>
  <si>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</si>
  <si>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</si>
  <si>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</si>
  <si>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</si>
  <si>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</si>
  <si>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</si>
  <si>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</si>
  <si>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</si>
  <si>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</si>
  <si>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</si>
  <si>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</si>
  <si>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</si>
  <si>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</si>
  <si>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</si>
  <si>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</si>
  <si>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</si>
  <si>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</si>
  <si>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</si>
  <si>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</si>
  <si>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</si>
  <si>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</si>
  <si>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</si>
  <si>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</si>
  <si>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</si>
  <si>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</si>
  <si>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</si>
  <si>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</si>
  <si>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</si>
  <si>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</si>
  <si>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</si>
  <si>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</si>
  <si>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</si>
  <si>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</si>
  <si>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</si>
  <si>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</si>
  <si>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</si>
  <si>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</si>
  <si>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</si>
  <si>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</si>
  <si>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</si>
  <si>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</si>
  <si>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</si>
  <si>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</si>
  <si>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</si>
  <si>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</si>
  <si>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</si>
  <si>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</si>
  <si>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</si>
  <si>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</si>
  <si>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</si>
  <si>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</si>
  <si>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</si>
  <si>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</si>
  <si>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</si>
  <si>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</si>
  <si>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</si>
  <si>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</si>
  <si>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</si>
  <si>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</si>
  <si>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</si>
  <si>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</si>
  <si>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</si>
  <si>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</si>
  <si>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</si>
  <si>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</si>
  <si>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</si>
  <si>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</si>
  <si>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</si>
  <si>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</si>
  <si>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</si>
  <si>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</si>
  <si>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</si>
  <si>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</si>
  <si>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</si>
  <si>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</si>
  <si>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</si>
  <si>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</si>
  <si>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</si>
  <si>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</si>
  <si>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</si>
  <si>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</si>
  <si>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</si>
  <si>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</si>
  <si>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</si>
  <si>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</si>
  <si>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</si>
  <si>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</si>
  <si>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</si>
  <si>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</si>
  <si>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</si>
  <si>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</si>
  <si>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</si>
  <si>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</si>
  <si>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</si>
  <si>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</si>
  <si>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</si>
  <si>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</si>
  <si>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</si>
  <si>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</si>
  <si>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</si>
  <si>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</si>
  <si>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</si>
  <si>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</si>
  <si>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</si>
  <si>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</si>
  <si>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</si>
  <si>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</si>
  <si>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</si>
  <si>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</si>
  <si>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</si>
  <si>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</si>
  <si>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</si>
  <si>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</si>
  <si>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</si>
  <si>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</si>
  <si>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</si>
  <si>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</si>
  <si>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</si>
  <si>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</si>
  <si>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</si>
  <si>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</si>
  <si>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</si>
  <si>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</si>
  <si>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</si>
  <si>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</si>
  <si>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</si>
  <si>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</si>
  <si>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</si>
  <si>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</si>
  <si>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</si>
  <si>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</si>
  <si>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</si>
  <si>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</si>
  <si>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</si>
  <si>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</si>
  <si>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</si>
  <si>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</si>
  <si>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</si>
  <si>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</si>
  <si>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</si>
  <si>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</si>
  <si>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</si>
  <si>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</si>
  <si>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</si>
  <si>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</si>
  <si>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</si>
  <si>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</si>
  <si>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</si>
  <si>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</si>
  <si>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</si>
  <si>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</si>
  <si>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</si>
  <si>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</si>
  <si>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</si>
  <si>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</si>
  <si>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</si>
  <si>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</si>
  <si>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</si>
  <si>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</si>
  <si>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</si>
  <si>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</si>
  <si>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</si>
  <si>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</si>
  <si>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</si>
  <si>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</si>
  <si>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</si>
  <si>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</si>
  <si>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</si>
  <si>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</si>
  <si>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</si>
  <si>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</si>
  <si>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</si>
  <si>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</si>
  <si>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</si>
  <si>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</si>
  <si>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</si>
  <si>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</si>
  <si>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</si>
  <si>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</si>
  <si>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</si>
  <si>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</si>
  <si>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</si>
  <si>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</si>
  <si>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</si>
  <si>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</si>
  <si>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</si>
  <si>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</si>
  <si>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</si>
  <si>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</si>
  <si>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</si>
  <si>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</si>
  <si>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</si>
  <si>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</si>
  <si>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</si>
  <si>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</si>
  <si>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</si>
  <si>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</si>
  <si>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</si>
  <si>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</si>
  <si>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</si>
  <si>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</si>
  <si>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</si>
  <si>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</si>
  <si>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</si>
  <si>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</si>
  <si>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</si>
  <si>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</si>
  <si>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</si>
  <si>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</si>
  <si>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</si>
  <si>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</si>
  <si>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</si>
  <si>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</si>
  <si>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</si>
  <si>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</si>
  <si>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</si>
  <si>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</si>
  <si>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</si>
  <si>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</si>
  <si>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</si>
  <si>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</si>
  <si>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</si>
  <si>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</si>
  <si>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</si>
  <si>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</si>
  <si>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</si>
  <si>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</si>
  <si>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</si>
  <si>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</si>
  <si>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</si>
  <si>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</si>
  <si>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</si>
  <si>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</si>
  <si>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</si>
  <si>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</si>
  <si>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</si>
  <si>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</si>
  <si>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</si>
  <si>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</si>
  <si>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</si>
  <si>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</si>
  <si>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</si>
  <si>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</si>
  <si>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</si>
  <si>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</si>
  <si>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</si>
  <si>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</si>
  <si>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</si>
  <si>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</si>
  <si>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</si>
  <si>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</si>
  <si>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</si>
  <si>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</si>
  <si>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</si>
  <si>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</si>
  <si>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</si>
  <si>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</si>
  <si>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</si>
  <si>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</si>
  <si>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</si>
  <si>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</si>
  <si>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</si>
  <si>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</si>
  <si>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</si>
  <si>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</si>
  <si>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</si>
  <si>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</si>
  <si>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</si>
  <si>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</si>
  <si>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</si>
  <si>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</si>
  <si>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</si>
  <si>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</si>
  <si>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</si>
  <si>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</si>
  <si>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</si>
  <si>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</si>
  <si>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</si>
  <si>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</si>
  <si>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</si>
  <si>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</si>
  <si>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</si>
  <si>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</si>
  <si>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</si>
  <si>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</si>
  <si>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</si>
  <si>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</si>
  <si>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</si>
  <si>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</si>
  <si>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</si>
  <si>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</si>
  <si>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</si>
  <si>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</si>
  <si>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</si>
  <si>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</si>
  <si>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</si>
  <si>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</si>
  <si>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</si>
  <si>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</si>
  <si>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</si>
  <si>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</si>
  <si>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</si>
  <si>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</si>
  <si>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</si>
  <si>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</si>
  <si>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</si>
  <si>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</si>
  <si>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</si>
  <si>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</si>
  <si>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</si>
  <si>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</si>
  <si>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</si>
  <si>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</si>
  <si>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</si>
  <si>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</si>
  <si>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</si>
  <si>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</si>
  <si>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</si>
  <si>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</si>
  <si>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</si>
  <si>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</si>
  <si>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</si>
  <si>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</si>
  <si>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</si>
  <si>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</si>
  <si>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</si>
  <si>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</si>
  <si>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</si>
  <si>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</si>
  <si>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</si>
  <si>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</si>
  <si>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</si>
  <si>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</si>
  <si>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</si>
  <si>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</si>
  <si>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</si>
  <si>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</si>
  <si>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</si>
  <si>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</si>
  <si>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</si>
  <si>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</si>
  <si>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</si>
  <si>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</si>
  <si>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</si>
  <si>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</si>
  <si>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</si>
  <si>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</si>
  <si>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</si>
  <si>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</si>
  <si>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</si>
  <si>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</si>
  <si>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</si>
  <si>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</si>
  <si>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</si>
  <si>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</si>
  <si>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</si>
  <si>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</si>
  <si>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</si>
  <si>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</si>
  <si>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</si>
  <si>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</si>
  <si>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</si>
  <si>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</si>
  <si>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</si>
  <si>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</si>
  <si>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</si>
  <si>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</si>
  <si>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</si>
  <si>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</si>
  <si>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</si>
  <si>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</si>
  <si>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</si>
  <si>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</si>
  <si>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</si>
  <si>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</si>
  <si>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</si>
  <si>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</si>
  <si>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</si>
  <si>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</si>
  <si>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</si>
  <si>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</si>
  <si>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</si>
  <si>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</si>
  <si>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</si>
  <si>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</si>
  <si>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</si>
  <si>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</si>
  <si>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</si>
  <si>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</si>
  <si>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</si>
  <si>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</si>
  <si>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</si>
  <si>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</si>
  <si>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</si>
  <si>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</si>
  <si>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</si>
  <si>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</si>
  <si>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</si>
  <si>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</si>
  <si>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</si>
  <si>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</si>
  <si>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</si>
  <si>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</si>
  <si>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</si>
  <si>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</si>
  <si>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</si>
  <si>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</si>
  <si>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</si>
  <si>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</si>
  <si>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</si>
  <si>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</si>
  <si>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</si>
  <si>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</si>
  <si>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</si>
  <si>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</si>
  <si>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</si>
  <si>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</si>
  <si>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</si>
  <si>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</si>
  <si>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</si>
  <si>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</si>
  <si>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</si>
  <si>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</si>
  <si>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</si>
  <si>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</si>
  <si>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</si>
  <si>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</si>
  <si>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</si>
  <si>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</si>
  <si>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</si>
  <si>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</si>
  <si>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</si>
  <si>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</si>
  <si>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</si>
  <si>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</si>
  <si>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</si>
  <si>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</si>
  <si>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</si>
  <si>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</si>
  <si>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</si>
  <si>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</si>
  <si>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</si>
  <si>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</si>
  <si>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</si>
  <si>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</si>
  <si>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</si>
  <si>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</si>
  <si>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</si>
  <si>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</si>
  <si>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</si>
  <si>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</si>
  <si>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</si>
  <si>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</si>
  <si>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</si>
  <si>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</si>
  <si>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</si>
  <si>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</si>
  <si>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</si>
  <si>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</si>
  <si>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</si>
  <si>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</si>
  <si>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</si>
  <si>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</si>
  <si>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</si>
  <si>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</si>
  <si>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</si>
  <si>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</si>
  <si>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</si>
  <si>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</si>
  <si>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</si>
  <si>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</si>
  <si>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</si>
  <si>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</si>
  <si>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</si>
  <si>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</si>
  <si>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</si>
  <si>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</si>
  <si>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</si>
  <si>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</si>
  <si>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</si>
  <si>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</si>
  <si>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</si>
  <si>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</si>
  <si>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</si>
  <si>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</si>
  <si>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</si>
  <si>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</si>
  <si>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</si>
  <si>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</si>
  <si>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</si>
  <si>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</si>
  <si>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</si>
  <si>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</si>
  <si>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</si>
  <si>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</si>
  <si>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</si>
  <si>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</si>
  <si>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</si>
  <si>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</si>
  <si>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</si>
  <si>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</si>
  <si>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</si>
  <si>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</si>
  <si>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</si>
  <si>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</si>
  <si>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</si>
  <si>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</si>
  <si>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</si>
  <si>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</si>
  <si>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</si>
  <si>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</si>
  <si>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</si>
  <si>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</si>
  <si>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</si>
  <si>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</si>
  <si>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</si>
  <si>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</si>
  <si>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</si>
  <si>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</si>
  <si>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</si>
  <si>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</si>
  <si>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</si>
  <si>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</si>
  <si>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</si>
  <si>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</si>
  <si>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</si>
  <si>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</si>
  <si>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</si>
  <si>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</si>
  <si>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</si>
  <si>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</si>
  <si>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</si>
  <si>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</si>
  <si>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</si>
  <si>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</si>
  <si>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</si>
  <si>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</si>
  <si>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</si>
  <si>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</si>
  <si>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</si>
  <si>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</si>
  <si>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</si>
  <si>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</si>
  <si>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</si>
  <si>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</si>
  <si>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</si>
  <si>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</si>
  <si>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</si>
  <si>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</si>
  <si>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</si>
  <si>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</si>
  <si>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</si>
  <si>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</si>
  <si>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</si>
  <si>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</si>
  <si>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</si>
  <si>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</si>
  <si>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</si>
  <si>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</si>
  <si>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</si>
  <si>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</si>
  <si>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</si>
  <si>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</si>
  <si>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</si>
  <si>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</si>
  <si>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</si>
  <si>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</si>
  <si>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</si>
  <si>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</si>
  <si>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</si>
  <si>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</si>
  <si>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</si>
  <si>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</si>
  <si>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</si>
  <si>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</si>
  <si>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</si>
  <si>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</si>
  <si>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</si>
  <si>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</si>
  <si>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</si>
  <si>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</si>
  <si>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</si>
  <si>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</si>
  <si>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</si>
  <si>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</si>
  <si>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</si>
  <si>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</si>
  <si>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</si>
  <si>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</si>
  <si>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</si>
  <si>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</si>
  <si>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</si>
  <si>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</si>
  <si>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</si>
  <si>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</si>
  <si>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</si>
  <si>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</si>
  <si>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</si>
  <si>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</si>
  <si>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</si>
  <si>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</si>
  <si>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</si>
  <si>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</si>
  <si>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</si>
  <si>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</si>
  <si>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</si>
  <si>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</si>
  <si>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</si>
  <si>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</si>
  <si>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</si>
  <si>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</si>
  <si>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</si>
  <si>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</si>
  <si>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</si>
  <si>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</si>
  <si>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</si>
  <si>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</si>
  <si>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</si>
  <si>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</si>
  <si>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</si>
  <si>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</si>
  <si>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</si>
  <si>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</si>
  <si>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</si>
  <si>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</si>
  <si>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</si>
  <si>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</si>
  <si>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</si>
  <si>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</si>
  <si>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</si>
  <si>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</si>
  <si>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</si>
  <si>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</si>
  <si>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</si>
  <si>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</si>
  <si>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</si>
  <si>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</si>
  <si>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</si>
  <si>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</si>
  <si>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</si>
  <si>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</si>
  <si>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</si>
  <si>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</si>
  <si>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</si>
  <si>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</si>
  <si>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</si>
  <si>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</si>
  <si>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</si>
  <si>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</si>
  <si>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</si>
  <si>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</si>
  <si>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</si>
  <si>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</si>
  <si>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</si>
  <si>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</si>
  <si>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</si>
  <si>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</si>
  <si>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</si>
  <si>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</si>
  <si>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</si>
  <si>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</si>
  <si>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</si>
  <si>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</si>
  <si>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</si>
  <si>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</si>
  <si>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</si>
  <si>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</si>
  <si>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</si>
  <si>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</si>
  <si>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</si>
  <si>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</si>
  <si>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</si>
  <si>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</si>
  <si>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</si>
  <si>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</si>
  <si>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</si>
  <si>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</si>
  <si>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</si>
  <si>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</si>
  <si>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</si>
  <si>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</si>
  <si>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</si>
  <si>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</si>
  <si>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</si>
  <si>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</si>
  <si>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</si>
  <si>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</si>
  <si>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</si>
  <si>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</si>
  <si>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</si>
  <si>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</si>
  <si>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</si>
  <si>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</si>
  <si>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</si>
  <si>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</si>
  <si>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</si>
  <si>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</si>
  <si>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</si>
  <si>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</si>
  <si>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</si>
  <si>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</si>
  <si>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</si>
  <si>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</si>
  <si>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</si>
  <si>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</si>
  <si>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</si>
  <si>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</si>
  <si>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</si>
  <si>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</si>
  <si>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</si>
  <si>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</si>
  <si>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</si>
  <si>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</si>
  <si>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</si>
  <si>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</si>
  <si>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</si>
  <si>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</si>
  <si>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</si>
  <si>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</si>
  <si>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</si>
  <si>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</si>
  <si>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</si>
  <si>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</si>
  <si>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</si>
  <si>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</si>
  <si>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</si>
  <si>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</si>
  <si>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</si>
  <si>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</si>
  <si>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</si>
  <si>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</si>
  <si>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</si>
  <si>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</si>
  <si>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</si>
  <si>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</si>
  <si>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</si>
  <si>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</si>
  <si>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</si>
  <si>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</si>
  <si>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</si>
  <si>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</si>
  <si>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</si>
  <si>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</si>
  <si>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</si>
  <si>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</si>
  <si>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</si>
  <si>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</si>
  <si>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</si>
  <si>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</si>
  <si>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</si>
  <si>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</si>
  <si>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</si>
  <si>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</si>
  <si>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</si>
  <si>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</si>
  <si>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</si>
  <si>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</si>
  <si>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</si>
  <si>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</si>
  <si>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</si>
  <si>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</si>
  <si>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</si>
  <si>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</si>
  <si>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</si>
  <si>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</si>
  <si>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</si>
  <si>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</si>
  <si>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</si>
  <si>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</si>
  <si>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</si>
  <si>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</si>
  <si>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</si>
  <si>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</si>
  <si>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</si>
  <si>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</si>
  <si>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</si>
  <si>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</si>
  <si>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</si>
  <si>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</si>
  <si>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</si>
  <si>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</si>
  <si>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</si>
  <si>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</si>
  <si>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</si>
  <si>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</si>
  <si>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</si>
  <si>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</si>
  <si>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</si>
  <si>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</si>
  <si>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</si>
  <si>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</si>
  <si>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</si>
  <si>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</si>
  <si>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</si>
  <si>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</si>
  <si>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</si>
  <si>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</si>
  <si>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</si>
  <si>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</si>
  <si>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</si>
  <si>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</si>
  <si>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</si>
  <si>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</si>
  <si>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</si>
  <si>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</si>
  <si>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</si>
  <si>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</si>
  <si>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</si>
  <si>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</si>
  <si>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</si>
  <si>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</si>
  <si>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</si>
  <si>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</si>
  <si>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</si>
  <si>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</si>
  <si>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</si>
  <si>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</si>
  <si>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</si>
  <si>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</si>
  <si>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</si>
  <si>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</si>
  <si>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</si>
  <si>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</si>
  <si>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</si>
  <si>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</si>
  <si>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</si>
  <si>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</si>
  <si>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</si>
  <si>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</si>
  <si>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</si>
  <si>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</si>
  <si>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</si>
  <si>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</si>
  <si>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</si>
  <si>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</si>
  <si>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</si>
  <si>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</si>
  <si>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</si>
  <si>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</si>
  <si>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</si>
  <si>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</si>
  <si>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</si>
  <si>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</si>
  <si>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</si>
  <si>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</si>
  <si>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</si>
  <si>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</si>
  <si>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</si>
  <si>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</si>
  <si>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</si>
  <si>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</si>
  <si>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</si>
  <si>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</si>
  <si>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</si>
  <si>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</si>
  <si>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</si>
  <si>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</si>
  <si>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</si>
  <si>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</si>
  <si>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</si>
  <si>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</si>
  <si>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</si>
  <si>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</si>
  <si>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</si>
  <si>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</si>
  <si>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</si>
  <si>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</si>
  <si>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</si>
  <si>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</si>
  <si>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</si>
  <si>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</si>
  <si>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</si>
  <si>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</si>
  <si>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</si>
  <si>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</si>
  <si>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</si>
  <si>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</si>
  <si>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</si>
  <si>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</si>
  <si>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</si>
  <si>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</si>
  <si>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</si>
  <si>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</si>
  <si>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</si>
  <si>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</si>
  <si>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</si>
  <si>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</si>
  <si>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</si>
  <si>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</si>
  <si>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</si>
  <si>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</si>
  <si>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</si>
  <si>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</si>
  <si>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</si>
  <si>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</si>
  <si>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</si>
  <si>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</si>
  <si>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</si>
  <si>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</si>
  <si>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</si>
  <si>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</si>
  <si>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</si>
  <si>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</si>
  <si>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</si>
  <si>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</si>
  <si>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</si>
  <si>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</si>
  <si>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</si>
  <si>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</si>
  <si>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</si>
  <si>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</si>
  <si>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</si>
  <si>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</si>
  <si>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</si>
  <si>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</si>
  <si>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</si>
  <si>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</si>
  <si>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</si>
  <si>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</si>
  <si>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</si>
  <si>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</si>
  <si>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</si>
  <si>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</si>
  <si>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</si>
  <si>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</si>
  <si>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</si>
  <si>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</si>
  <si>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</si>
  <si>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</si>
  <si>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</si>
  <si>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</si>
  <si>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</si>
  <si>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</si>
  <si>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</si>
  <si>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</si>
  <si>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</si>
  <si>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</si>
  <si>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</si>
  <si>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</si>
  <si>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</si>
  <si>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</si>
  <si>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</si>
  <si>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</si>
  <si>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</si>
  <si>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</si>
  <si>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</si>
  <si>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</si>
  <si>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</si>
  <si>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</si>
  <si>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</si>
  <si>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</si>
  <si>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</si>
  <si>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</si>
  <si>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</si>
  <si>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</si>
  <si>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</si>
  <si>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</si>
  <si>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</si>
  <si>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</si>
  <si>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</si>
  <si>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</si>
  <si>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</si>
  <si>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</si>
  <si>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</si>
  <si>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</si>
  <si>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</si>
  <si>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</si>
  <si>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</si>
  <si>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</si>
  <si>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</si>
  <si>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</si>
  <si>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</si>
  <si>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</si>
  <si>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</si>
  <si>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</si>
  <si>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</si>
  <si>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</si>
  <si>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</si>
  <si>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</si>
  <si>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</si>
  <si>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</si>
  <si>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</si>
  <si>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</si>
  <si>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</si>
  <si>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</si>
  <si>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</si>
  <si>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</si>
  <si>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</si>
  <si>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</si>
  <si>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</si>
  <si>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</si>
  <si>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</si>
  <si>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</si>
  <si>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</si>
  <si>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</si>
  <si>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</si>
  <si>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</si>
  <si>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</si>
  <si>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</si>
  <si>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</si>
  <si>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</si>
  <si>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</si>
  <si>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</si>
  <si>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</si>
  <si>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</si>
  <si>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</si>
  <si>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</si>
  <si>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</si>
  <si>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</si>
  <si>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</si>
  <si>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</si>
  <si>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</si>
  <si>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</si>
  <si>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</si>
  <si>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</si>
  <si>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</si>
  <si>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</si>
  <si>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</si>
  <si>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</si>
  <si>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</si>
  <si>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</si>
  <si>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</si>
  <si>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</si>
  <si>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</si>
  <si>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</si>
  <si>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</si>
  <si>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</si>
  <si>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</si>
  <si>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</si>
  <si>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</si>
  <si>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</si>
  <si>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</si>
  <si>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</si>
  <si>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</si>
  <si>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</si>
  <si>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</si>
  <si>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</si>
  <si>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</si>
  <si>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</si>
  <si>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</si>
  <si>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</si>
  <si>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</si>
  <si>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</si>
  <si>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</si>
  <si>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</si>
  <si>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</si>
  <si>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</si>
  <si>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</si>
  <si>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</si>
  <si>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</si>
  <si>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</si>
  <si>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</si>
  <si>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</si>
  <si>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</si>
  <si>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</si>
  <si>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</si>
  <si>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</si>
  <si>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</si>
  <si>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</si>
  <si>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</si>
  <si>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</si>
  <si>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</si>
  <si>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</si>
  <si>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</si>
  <si>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</si>
  <si>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</si>
  <si>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</si>
  <si>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</si>
  <si>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</si>
  <si>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</si>
  <si>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</si>
  <si>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</si>
  <si>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</si>
  <si>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</si>
  <si>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</si>
  <si>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</si>
  <si>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</si>
  <si>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</si>
  <si>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</si>
  <si>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</si>
  <si>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</si>
  <si>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</si>
  <si>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</si>
  <si>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</si>
  <si>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</si>
  <si>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</si>
  <si>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</si>
  <si>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</si>
  <si>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</si>
  <si>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</si>
  <si>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</si>
  <si>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</si>
  <si>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</si>
  <si>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</si>
  <si>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</si>
  <si>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</si>
  <si>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</si>
  <si>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</si>
  <si>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</si>
  <si>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</si>
  <si>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</si>
  <si>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</si>
  <si>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</si>
  <si>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</si>
  <si>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</si>
  <si>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</si>
  <si>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</si>
  <si>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</si>
  <si>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</si>
  <si>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</si>
  <si>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</si>
  <si>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</si>
  <si>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</si>
  <si>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</si>
  <si>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</si>
  <si>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</si>
  <si>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</si>
  <si>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</si>
  <si>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</si>
  <si>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</si>
  <si>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</si>
  <si>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</si>
  <si>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</si>
  <si>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</si>
  <si>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</si>
  <si>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</si>
  <si>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</si>
  <si>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</si>
  <si>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</si>
  <si>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</si>
  <si>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</si>
  <si>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</si>
  <si>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</si>
  <si>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</si>
  <si>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</si>
  <si>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</si>
  <si>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</si>
  <si>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</si>
  <si>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</si>
  <si>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</si>
  <si>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</si>
  <si>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</si>
  <si>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</si>
  <si>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</si>
  <si>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</si>
  <si>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</si>
  <si>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</si>
  <si>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</si>
  <si>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</si>
  <si>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</si>
  <si>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</si>
  <si>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</si>
  <si>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</si>
  <si>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</si>
  <si>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</si>
  <si>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</si>
  <si>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</si>
  <si>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</si>
  <si>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</si>
  <si>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</si>
  <si>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</si>
  <si>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</si>
  <si>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</si>
  <si>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</si>
  <si>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</si>
  <si>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</si>
  <si>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</si>
  <si>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</si>
  <si>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</si>
  <si>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</si>
  <si>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</si>
  <si>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</si>
  <si>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</si>
  <si>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</si>
  <si>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</si>
  <si>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</si>
  <si>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</si>
  <si>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</si>
  <si>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</si>
  <si>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</si>
  <si>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</si>
  <si>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</si>
  <si>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</si>
  <si>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</si>
  <si>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</si>
  <si>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</si>
  <si>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</si>
  <si>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</si>
  <si>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</si>
  <si>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</si>
  <si>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</si>
  <si>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</si>
  <si>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</si>
  <si>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</si>
  <si>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</si>
  <si>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</si>
  <si>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</si>
  <si>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</si>
  <si>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</si>
  <si>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</si>
  <si>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</si>
  <si>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</si>
  <si>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</si>
  <si>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</si>
  <si>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</si>
  <si>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</si>
  <si>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</si>
  <si>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</si>
  <si>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</si>
  <si>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</si>
  <si>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</si>
  <si>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</si>
  <si>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</si>
  <si>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</si>
  <si>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</si>
  <si>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</si>
  <si>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</si>
  <si>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</si>
  <si>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</si>
  <si>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</si>
  <si>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</si>
  <si>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</si>
  <si>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</si>
  <si>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</si>
  <si>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</si>
  <si>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</si>
  <si>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</si>
  <si>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</si>
  <si>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</si>
  <si>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</si>
  <si>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</si>
  <si>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</si>
  <si>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</si>
  <si>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</si>
  <si>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</si>
  <si>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</si>
  <si>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</si>
  <si>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</si>
  <si>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</si>
  <si>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</si>
  <si>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</si>
  <si>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</si>
  <si>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</si>
  <si>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</si>
  <si>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</si>
  <si>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</si>
  <si>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</si>
  <si>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</si>
  <si>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</si>
  <si>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</si>
  <si>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</si>
  <si>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</si>
  <si>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</si>
  <si>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</si>
  <si>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</si>
  <si>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</si>
  <si>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</si>
  <si>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</si>
  <si>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</si>
  <si>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</si>
  <si>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</si>
  <si>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</si>
  <si>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</si>
  <si>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</si>
  <si>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</si>
  <si>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</si>
  <si>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</si>
  <si>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</si>
  <si>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</si>
  <si>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</si>
  <si>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</si>
  <si>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</si>
  <si>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</si>
  <si>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</si>
  <si>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</si>
  <si>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</si>
  <si>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</si>
  <si>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</si>
  <si>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</si>
  <si>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</si>
  <si>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</si>
  <si>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</si>
  <si>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</si>
  <si>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</si>
  <si>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</si>
  <si>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</si>
  <si>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</si>
  <si>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</si>
  <si>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</si>
  <si>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</si>
  <si>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</si>
  <si>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</si>
  <si>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</si>
  <si>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</si>
  <si>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</si>
  <si>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</si>
  <si>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</si>
  <si>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</si>
  <si>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</si>
  <si>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</si>
  <si>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</si>
  <si>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</si>
  <si>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</si>
  <si>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</si>
  <si>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</si>
  <si>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</si>
  <si>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</si>
  <si>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</si>
  <si>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</si>
  <si>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</si>
  <si>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</si>
  <si>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</si>
  <si>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</si>
  <si>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</si>
  <si>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</si>
  <si>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</si>
  <si>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</si>
  <si>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</si>
  <si>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</si>
  <si>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</si>
  <si>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</si>
  <si>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</si>
  <si>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</si>
  <si>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</si>
  <si>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</si>
  <si>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</si>
  <si>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</si>
  <si>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</si>
  <si>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</si>
  <si>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</si>
  <si>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</si>
  <si>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</si>
  <si>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</si>
  <si>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</si>
  <si>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</si>
  <si>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</si>
  <si>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</si>
  <si>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</si>
  <si>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</si>
  <si>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</si>
  <si>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</si>
  <si>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</si>
  <si>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</si>
  <si>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</si>
  <si>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</si>
  <si>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</si>
  <si>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</si>
  <si>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</si>
  <si>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</si>
  <si>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</si>
  <si>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</si>
  <si>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</si>
  <si>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</si>
  <si>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</si>
  <si>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</si>
  <si>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</si>
  <si>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</si>
  <si>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</si>
  <si>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</si>
  <si>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</si>
  <si>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</si>
  <si>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</si>
  <si>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</si>
  <si>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</si>
  <si>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</si>
  <si>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</si>
  <si>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</si>
  <si>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</si>
  <si>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</si>
  <si>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</si>
  <si>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</si>
  <si>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</si>
  <si>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</si>
  <si>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</si>
  <si>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</si>
  <si>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</si>
  <si>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</si>
  <si>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</si>
  <si>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</si>
  <si>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</si>
  <si>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</si>
  <si>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</si>
  <si>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</si>
  <si>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</si>
  <si>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</si>
  <si>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</si>
  <si>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</si>
  <si>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</si>
  <si>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</si>
  <si>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</si>
  <si>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</si>
  <si>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</si>
  <si>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</si>
  <si>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</si>
  <si>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</si>
  <si>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</si>
  <si>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</si>
  <si>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</si>
  <si>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</si>
  <si>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</si>
  <si>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</si>
  <si>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</si>
  <si>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</si>
  <si>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</si>
  <si>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</si>
  <si>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</si>
  <si>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</si>
  <si>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</si>
  <si>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</si>
  <si>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</si>
  <si>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</si>
  <si>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</si>
  <si>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</si>
  <si>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</si>
  <si>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</si>
  <si>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</si>
  <si>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</si>
  <si>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</si>
  <si>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</si>
  <si>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</si>
  <si>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</si>
  <si>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</si>
  <si>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</si>
  <si>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</si>
  <si>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</si>
  <si>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</si>
  <si>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</si>
  <si>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</si>
  <si>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</si>
  <si>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</si>
  <si>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</si>
  <si>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</si>
  <si>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</si>
  <si>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</si>
  <si>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</si>
  <si>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</si>
  <si>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</si>
  <si>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</si>
  <si>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</si>
  <si>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</si>
  <si>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</si>
  <si>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</si>
  <si>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</si>
  <si>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</si>
  <si>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</si>
  <si>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</si>
  <si>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</si>
  <si>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</si>
  <si>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</si>
  <si>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</si>
  <si>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</si>
  <si>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</si>
  <si>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</si>
  <si>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</si>
  <si>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</si>
  <si>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</si>
  <si>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</si>
  <si>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</si>
  <si>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</si>
  <si>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</si>
  <si>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</si>
  <si>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</si>
  <si>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</si>
  <si>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</si>
  <si>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</si>
  <si>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</si>
  <si>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</si>
  <si>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</si>
  <si>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</si>
  <si>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</si>
  <si>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</si>
  <si>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</si>
  <si>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</si>
  <si>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</si>
  <si>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</si>
  <si>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</si>
  <si>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</si>
  <si>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</si>
  <si>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</si>
  <si>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</si>
  <si>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</si>
  <si>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</si>
  <si>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</si>
  <si>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</si>
  <si>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</si>
  <si>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</si>
  <si>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</si>
  <si>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</si>
  <si>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</si>
  <si>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</si>
  <si>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</si>
  <si>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</si>
  <si>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</si>
  <si>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</si>
  <si>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</si>
  <si>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</si>
  <si>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</si>
  <si>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</si>
  <si>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</si>
  <si>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</si>
  <si>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</si>
  <si>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</si>
  <si>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</si>
  <si>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</si>
  <si>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</si>
  <si>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</si>
  <si>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</si>
  <si>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</si>
  <si>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</si>
  <si>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</si>
  <si>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</si>
  <si>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</si>
  <si>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</si>
  <si>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</si>
  <si>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</si>
  <si>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</si>
  <si>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</si>
  <si>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</si>
  <si>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</si>
  <si>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</si>
  <si>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</si>
  <si>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</si>
  <si>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</si>
  <si>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</si>
  <si>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</si>
  <si>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</si>
  <si>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</si>
  <si>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</si>
  <si>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</si>
  <si>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</si>
  <si>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</si>
  <si>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</si>
  <si>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</si>
  <si>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</si>
  <si>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</si>
  <si>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</si>
  <si>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</si>
  <si>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</si>
  <si>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</si>
  <si>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</si>
  <si>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</si>
  <si>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</si>
  <si>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</si>
  <si>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</si>
  <si>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</si>
  <si>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</si>
  <si>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</si>
  <si>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</si>
  <si>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</si>
  <si>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</si>
  <si>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</si>
  <si>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</si>
  <si>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</si>
  <si>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</si>
  <si>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</si>
  <si>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</si>
  <si>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</si>
  <si>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</si>
  <si>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</si>
  <si>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</si>
  <si>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</si>
  <si>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</si>
  <si>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</si>
  <si>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</si>
  <si>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</si>
  <si>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</si>
  <si>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</si>
  <si>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</si>
  <si>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</si>
  <si>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</si>
  <si>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</si>
  <si>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</si>
  <si>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</si>
  <si>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</si>
  <si>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</si>
  <si>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</si>
  <si>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</si>
  <si>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</si>
  <si>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</si>
  <si>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</si>
  <si>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</si>
  <si>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</si>
  <si>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</si>
  <si>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</si>
  <si>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</si>
  <si>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</si>
  <si>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</si>
  <si>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</si>
  <si>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</si>
  <si>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</si>
  <si>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</si>
  <si>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</si>
  <si>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</si>
  <si>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</si>
  <si>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</si>
  <si>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</si>
  <si>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</si>
  <si>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</si>
  <si>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</si>
  <si>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</si>
  <si>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</si>
  <si>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</si>
  <si>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</si>
  <si>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</si>
  <si>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</si>
  <si>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</si>
  <si>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</si>
  <si>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</si>
  <si>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</si>
  <si>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</si>
  <si>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</si>
  <si>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</si>
  <si>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</si>
  <si>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</si>
  <si>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</si>
  <si>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</si>
  <si>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</si>
  <si>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</si>
  <si>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</si>
  <si>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</si>
  <si>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</si>
  <si>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</si>
  <si>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</si>
  <si>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</si>
  <si>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</si>
  <si>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</si>
  <si>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</si>
  <si>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</si>
  <si>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</si>
  <si>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</si>
  <si>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</si>
  <si>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</si>
  <si>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</si>
  <si>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</si>
  <si>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</si>
  <si>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</si>
  <si>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</si>
  <si>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</si>
  <si>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</si>
  <si>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</si>
  <si>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</si>
  <si>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</si>
  <si>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</si>
  <si>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</si>
  <si>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</si>
  <si>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</si>
  <si>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</si>
  <si>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</si>
  <si>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</si>
  <si>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</si>
  <si>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</si>
  <si>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</si>
  <si>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</si>
  <si>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</si>
  <si>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</si>
  <si>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</si>
  <si>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</si>
  <si>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</si>
  <si>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</si>
  <si>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</si>
  <si>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</si>
  <si>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</si>
  <si>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</si>
  <si>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</si>
  <si>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</si>
  <si>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</si>
  <si>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</si>
  <si>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</si>
  <si>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</si>
  <si>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</si>
  <si>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</si>
  <si>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</si>
  <si>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</si>
  <si>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</si>
  <si>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</si>
  <si>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</si>
  <si>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</si>
  <si>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</si>
  <si>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</si>
  <si>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</si>
  <si>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</si>
  <si>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</si>
  <si>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</si>
  <si>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</si>
  <si>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</si>
  <si>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</si>
  <si>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</si>
  <si>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</si>
  <si>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</si>
  <si>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</si>
  <si>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</si>
  <si>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</si>
  <si>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</si>
  <si>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</si>
  <si>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</si>
  <si>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</si>
  <si>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</si>
  <si>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</si>
  <si>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</si>
  <si>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</si>
  <si>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</si>
  <si>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</si>
  <si>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</si>
  <si>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</si>
  <si>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</si>
  <si>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</si>
  <si>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</si>
  <si>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</si>
  <si>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</si>
  <si>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</si>
  <si>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</si>
  <si>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</si>
  <si>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</si>
  <si>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</si>
  <si>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</si>
  <si>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</si>
  <si>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</si>
  <si>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</si>
  <si>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</si>
  <si>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</si>
  <si>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</si>
  <si>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</si>
  <si>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</si>
  <si>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</si>
  <si>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</si>
  <si>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</si>
  <si>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</si>
  <si>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</si>
  <si>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</si>
  <si>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</si>
  <si>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</si>
  <si>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</si>
  <si>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</si>
  <si>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</si>
  <si>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</si>
  <si>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</si>
  <si>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</si>
  <si>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</si>
  <si>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</si>
  <si>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</si>
  <si>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</si>
  <si>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</si>
  <si>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</si>
  <si>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</si>
  <si>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</si>
  <si>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</si>
  <si>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</si>
  <si>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</si>
  <si>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</si>
  <si>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</si>
  <si>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</si>
  <si>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</si>
  <si>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</si>
  <si>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</si>
  <si>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</si>
  <si>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</si>
  <si>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</si>
  <si>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</si>
  <si>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</si>
  <si>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</si>
  <si>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</si>
  <si>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</si>
  <si>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</si>
  <si>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</si>
  <si>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</si>
  <si>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</si>
  <si>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</si>
  <si>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</si>
  <si>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</si>
  <si>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</si>
  <si>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</si>
  <si>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</si>
  <si>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</si>
  <si>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</si>
  <si>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</si>
  <si>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</si>
  <si>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</si>
  <si>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</si>
  <si>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</si>
  <si>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</si>
  <si>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</si>
  <si>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</si>
  <si>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</si>
  <si>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</si>
  <si>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</si>
  <si>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</si>
  <si>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</si>
  <si>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</si>
  <si>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</si>
  <si>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</si>
  <si>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</si>
  <si>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</si>
  <si>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</si>
  <si>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</si>
  <si>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</si>
  <si>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</si>
  <si>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</si>
  <si>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</si>
  <si>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</si>
  <si>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</si>
  <si>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</si>
  <si>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</si>
  <si>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</si>
  <si>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</si>
  <si>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</si>
  <si>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</si>
  <si>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</si>
  <si>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</si>
  <si>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</si>
  <si>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</si>
  <si>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</si>
  <si>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</si>
  <si>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</si>
  <si>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</si>
  <si>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</si>
  <si>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</si>
  <si>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</si>
  <si>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</si>
  <si>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</si>
  <si>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</si>
  <si>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</si>
  <si>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</si>
  <si>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</si>
  <si>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</si>
  <si>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</si>
  <si>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</si>
  <si>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</si>
  <si>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</si>
  <si>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</si>
  <si>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</si>
  <si>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</si>
  <si>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</si>
  <si>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</si>
  <si>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</si>
  <si>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</si>
  <si>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</si>
  <si>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</si>
  <si>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</si>
  <si>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</si>
  <si>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</si>
  <si>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</si>
  <si>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</si>
  <si>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</si>
  <si>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</si>
  <si>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</si>
  <si>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</si>
  <si>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</si>
  <si>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</si>
  <si>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</si>
  <si>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</si>
  <si>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</si>
  <si>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</si>
  <si>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</si>
  <si>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</si>
  <si>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</si>
  <si>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</si>
  <si>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</si>
  <si>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</si>
  <si>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</si>
  <si>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</si>
  <si>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</si>
  <si>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</si>
  <si>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</si>
  <si>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</si>
  <si>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</si>
  <si>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</si>
  <si>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</si>
  <si>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</si>
  <si>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</si>
  <si>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</si>
  <si>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</si>
  <si>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</si>
  <si>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</si>
  <si>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</si>
  <si>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</si>
  <si>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</si>
  <si>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</si>
  <si>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</si>
  <si>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</si>
  <si>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</si>
  <si>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</si>
  <si>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</si>
  <si>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</si>
  <si>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</si>
  <si>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</si>
  <si>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</si>
  <si>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</si>
  <si>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</si>
  <si>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</si>
  <si>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</si>
  <si>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</si>
  <si>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</si>
  <si>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</si>
  <si>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</si>
  <si>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</si>
  <si>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</si>
  <si>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</si>
  <si>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</si>
  <si>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</si>
  <si>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</si>
  <si>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</si>
  <si>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</si>
  <si>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</si>
  <si>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</si>
  <si>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</si>
  <si>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</si>
  <si>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</si>
  <si>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</si>
  <si>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</si>
  <si>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</si>
  <si>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</si>
  <si>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</si>
  <si>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</si>
  <si>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</si>
  <si>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</si>
  <si>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</si>
  <si>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</si>
  <si>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</si>
  <si>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</si>
  <si>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</si>
  <si>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</si>
  <si>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</si>
  <si>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</si>
  <si>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</si>
  <si>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</si>
  <si>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</si>
  <si>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</si>
  <si>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</si>
  <si>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</si>
  <si>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</si>
  <si>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</si>
  <si>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</si>
  <si>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</si>
  <si>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</si>
  <si>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</si>
  <si>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</si>
  <si>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</si>
  <si>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</si>
  <si>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</si>
  <si>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</si>
  <si>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</si>
  <si>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</si>
  <si>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</si>
  <si>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</si>
  <si>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</si>
  <si>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</si>
  <si>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</si>
  <si>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</si>
  <si>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</si>
  <si>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</si>
  <si>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</si>
  <si>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</si>
  <si>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</si>
  <si>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</si>
  <si>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</si>
  <si>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</si>
  <si>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</si>
  <si>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</si>
  <si>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</si>
  <si>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</si>
  <si>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</si>
  <si>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</si>
  <si>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</si>
  <si>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</si>
  <si>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</si>
  <si>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</si>
  <si>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</si>
  <si>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</si>
  <si>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</si>
  <si>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</si>
  <si>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</si>
  <si>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</si>
  <si>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</si>
  <si>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</si>
  <si>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</si>
  <si>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</si>
  <si>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</si>
  <si>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</si>
  <si>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</si>
  <si>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</si>
  <si>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</si>
  <si>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</si>
  <si>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</si>
  <si>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</si>
  <si>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</si>
  <si>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</si>
  <si>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</si>
  <si>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</si>
  <si>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</si>
  <si>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</si>
  <si>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</si>
  <si>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</si>
  <si>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</si>
  <si>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</si>
  <si>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</si>
  <si>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</si>
  <si>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</si>
  <si>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</si>
  <si>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</si>
  <si>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</si>
  <si>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</si>
  <si>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</si>
  <si>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</si>
  <si>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</si>
  <si>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</si>
  <si>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</si>
  <si>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</si>
  <si>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</si>
  <si>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</si>
  <si>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</si>
  <si>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</si>
  <si>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</si>
  <si>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</si>
  <si>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</si>
  <si>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</si>
  <si>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</si>
  <si>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</si>
  <si>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</si>
  <si>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</si>
  <si>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</si>
  <si>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</si>
  <si>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</si>
  <si>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</si>
  <si>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</si>
  <si>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</si>
  <si>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</si>
  <si>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</si>
  <si>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</si>
  <si>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</si>
  <si>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</si>
  <si>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</si>
  <si>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</si>
  <si>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</si>
  <si>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</si>
  <si>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</si>
  <si>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</si>
  <si>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</si>
  <si>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</si>
  <si>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</si>
  <si>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</si>
  <si>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</si>
  <si>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</si>
  <si>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</si>
  <si>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</si>
  <si>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</si>
  <si>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</si>
  <si>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</si>
  <si>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</si>
  <si>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</si>
  <si>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</si>
  <si>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</si>
  <si>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</si>
  <si>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</si>
  <si>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</si>
  <si>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</si>
  <si>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</si>
  <si>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</si>
  <si>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</si>
  <si>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</si>
  <si>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</si>
  <si>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</si>
  <si>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</si>
  <si>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</si>
  <si>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</si>
  <si>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</si>
  <si>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</si>
  <si>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</si>
  <si>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</si>
  <si>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</si>
  <si>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</si>
  <si>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</si>
  <si>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</si>
  <si>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</si>
  <si>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</si>
  <si>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</si>
  <si>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</si>
  <si>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</si>
  <si>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</si>
  <si>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</si>
  <si>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</si>
  <si>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</si>
  <si>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</si>
  <si>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</si>
  <si>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</si>
  <si>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</si>
  <si>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</si>
  <si>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</si>
  <si>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</si>
  <si>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</si>
  <si>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</si>
  <si>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</si>
  <si>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</si>
  <si>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</si>
  <si>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</si>
  <si>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</si>
  <si>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</si>
  <si>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</si>
  <si>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</si>
  <si>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</si>
  <si>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</si>
  <si>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</si>
  <si>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</si>
  <si>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</si>
  <si>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</si>
  <si>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</si>
  <si>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</si>
  <si>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</si>
  <si>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</si>
  <si>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</si>
  <si>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</si>
  <si>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</si>
  <si>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</si>
  <si>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</si>
  <si>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</si>
  <si>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</si>
  <si>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</si>
  <si>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</si>
  <si>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</si>
  <si>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</si>
  <si>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</si>
  <si>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</si>
  <si>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</si>
  <si>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</si>
  <si>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</si>
  <si>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</si>
  <si>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</si>
  <si>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</si>
  <si>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</si>
  <si>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</si>
  <si>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</si>
  <si>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</si>
  <si>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</si>
  <si>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</si>
  <si>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</si>
  <si>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</si>
  <si>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</si>
  <si>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</si>
  <si>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</si>
  <si>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</si>
  <si>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</si>
  <si>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</si>
  <si>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</si>
  <si>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</si>
  <si>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</si>
  <si>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</si>
  <si>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</si>
  <si>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</si>
  <si>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</si>
  <si>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</si>
  <si>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</si>
  <si>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</si>
  <si>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</si>
  <si>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</si>
  <si>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</si>
  <si>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</si>
  <si>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</si>
  <si>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</si>
  <si>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</si>
  <si>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</si>
  <si>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</si>
  <si>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</si>
  <si>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</si>
  <si>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</si>
  <si>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</si>
  <si>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</si>
  <si>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</si>
  <si>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</si>
  <si>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</si>
  <si>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</si>
  <si>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</si>
  <si>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</si>
  <si>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</si>
  <si>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</si>
  <si>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</si>
  <si>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</si>
  <si>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</si>
  <si>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</si>
  <si>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</si>
  <si>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</si>
  <si>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</si>
  <si>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</si>
  <si>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</si>
  <si>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</si>
  <si>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</si>
  <si>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</si>
  <si>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</si>
  <si>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</si>
  <si>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</si>
  <si>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</si>
  <si>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</si>
  <si>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</si>
  <si>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</si>
  <si>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</si>
  <si>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</si>
  <si>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</si>
  <si>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</si>
  <si>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</si>
  <si>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</si>
  <si>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</si>
  <si>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</si>
  <si>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</si>
  <si>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</si>
  <si>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</si>
  <si>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</si>
  <si>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</si>
  <si>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</si>
  <si>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</si>
  <si>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</si>
  <si>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</si>
  <si>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</si>
  <si>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</si>
  <si>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</si>
  <si>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</si>
  <si>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</si>
  <si>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</si>
  <si>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</si>
  <si>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</si>
  <si>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</si>
  <si>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</si>
  <si>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</si>
  <si>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</si>
  <si>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</si>
  <si>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</si>
  <si>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</si>
  <si>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</si>
  <si>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</si>
  <si>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</si>
  <si>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</si>
  <si>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</si>
  <si>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</si>
  <si>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</si>
  <si>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</si>
  <si>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</si>
  <si>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</si>
  <si>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</si>
  <si>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</si>
  <si>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</si>
  <si>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</si>
  <si>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</si>
  <si>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</si>
  <si>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</si>
  <si>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</si>
  <si>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</si>
  <si>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</si>
  <si>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</si>
  <si>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</si>
  <si>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</si>
  <si>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</si>
  <si>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</si>
  <si>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</si>
  <si>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</si>
  <si>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</si>
  <si>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</si>
  <si>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</si>
  <si>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</si>
  <si>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</si>
  <si>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</si>
  <si>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</si>
  <si>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</si>
  <si>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</si>
  <si>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</si>
  <si>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</si>
  <si>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</si>
  <si>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</si>
  <si>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</si>
  <si>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</si>
  <si>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</si>
  <si>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</si>
  <si>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</si>
  <si>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</si>
  <si>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</si>
  <si>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</si>
  <si>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</si>
  <si>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</si>
  <si>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</si>
  <si>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</si>
  <si>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</si>
  <si>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</si>
  <si>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</si>
  <si>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</si>
  <si>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</si>
  <si>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</si>
  <si>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</si>
  <si>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</si>
  <si>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</si>
  <si>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</si>
  <si>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</si>
  <si>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</si>
  <si>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</si>
  <si>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</si>
  <si>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</si>
  <si>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</si>
  <si>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</si>
  <si>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</si>
  <si>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</si>
  <si>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</si>
  <si>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</si>
  <si>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</si>
  <si>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</si>
  <si>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</si>
  <si>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</si>
  <si>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</si>
  <si>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</si>
  <si>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</si>
  <si>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</si>
  <si>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</si>
  <si>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</si>
  <si>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</si>
  <si>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</si>
  <si>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</si>
  <si>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</si>
  <si>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</si>
  <si>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</si>
  <si>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</si>
  <si>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</si>
  <si>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</si>
  <si>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</si>
  <si>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</si>
  <si>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</si>
  <si>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</si>
  <si>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</si>
  <si>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</si>
  <si>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</si>
  <si>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</si>
  <si>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</si>
  <si>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</si>
  <si>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</si>
  <si>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</si>
  <si>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</si>
  <si>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</si>
  <si>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</si>
  <si>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</si>
  <si>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</si>
  <si>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</si>
  <si>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</si>
  <si>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</si>
  <si>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</si>
  <si>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</si>
  <si>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</si>
  <si>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</si>
  <si>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</si>
  <si>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</si>
  <si>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</si>
  <si>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</si>
  <si>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</si>
  <si>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</si>
  <si>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</si>
  <si>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</si>
  <si>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</si>
  <si>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</si>
  <si>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</si>
  <si>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</si>
  <si>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</si>
  <si>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</si>
  <si>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</si>
  <si>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</si>
  <si>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</si>
  <si>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</si>
  <si>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</si>
  <si>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</si>
  <si>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</si>
  <si>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</si>
  <si>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</si>
  <si>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</si>
  <si>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</si>
  <si>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</si>
  <si>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</si>
  <si>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</si>
  <si>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</si>
  <si>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</si>
  <si>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</si>
  <si>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</si>
  <si>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</si>
  <si>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</si>
  <si>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</si>
  <si>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</si>
  <si>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</si>
  <si>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</si>
  <si>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</si>
  <si>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</si>
  <si>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</si>
  <si>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</si>
  <si>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</si>
  <si>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</si>
  <si>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</si>
  <si>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</si>
  <si>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</si>
  <si>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</si>
  <si>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</si>
  <si>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</si>
  <si>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</si>
  <si>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</si>
  <si>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</si>
  <si>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</si>
  <si>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</si>
  <si>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</si>
  <si>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</si>
  <si>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</si>
  <si>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</si>
  <si>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</si>
  <si>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</si>
  <si>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</si>
  <si>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</si>
  <si>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</si>
  <si>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</si>
  <si>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</si>
  <si>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</si>
  <si>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</si>
  <si>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</si>
  <si>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</si>
  <si>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</si>
  <si>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</si>
  <si>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</si>
  <si>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</si>
  <si>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</si>
  <si>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</si>
  <si>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</si>
  <si>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</si>
  <si>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</si>
  <si>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</si>
  <si>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</si>
  <si>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</si>
  <si>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</si>
  <si>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</si>
  <si>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</si>
  <si>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</si>
  <si>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</si>
  <si>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</si>
  <si>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</si>
  <si>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</si>
  <si>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</si>
  <si>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</si>
  <si>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</si>
  <si>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</si>
  <si>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</si>
  <si>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</si>
  <si>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</si>
  <si>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</si>
  <si>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</si>
  <si>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</si>
  <si>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</si>
  <si>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</si>
  <si>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</si>
  <si>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</si>
  <si>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</si>
  <si>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</si>
  <si>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</si>
  <si>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</si>
  <si>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</si>
  <si>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</si>
  <si>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</si>
  <si>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</si>
  <si>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</si>
  <si>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</si>
  <si>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</si>
  <si>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</si>
  <si>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</si>
  <si>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</si>
  <si>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</si>
  <si>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</si>
  <si>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</si>
  <si>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</si>
  <si>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</si>
  <si>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</si>
  <si>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</si>
  <si>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</si>
  <si>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</si>
  <si>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</si>
  <si>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</si>
  <si>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</si>
  <si>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</si>
  <si>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</si>
  <si>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</si>
  <si>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</si>
  <si>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</si>
  <si>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</si>
  <si>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</si>
  <si>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</si>
  <si>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</si>
  <si>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</si>
  <si>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</si>
  <si>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</si>
  <si>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</si>
  <si>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</si>
  <si>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</si>
  <si>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</si>
  <si>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</si>
  <si>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</si>
  <si>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</si>
  <si>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</si>
  <si>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</si>
  <si>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</si>
  <si>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</si>
  <si>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</si>
  <si>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</si>
  <si>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</si>
  <si>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</si>
  <si>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</si>
  <si>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</si>
  <si>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</si>
  <si>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</si>
  <si>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</si>
  <si>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</si>
  <si>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</si>
  <si>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</si>
  <si>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</si>
  <si>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</si>
  <si>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</si>
  <si>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</si>
  <si>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</si>
  <si>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</si>
  <si>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</si>
  <si>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</si>
  <si>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</si>
  <si>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</si>
  <si>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</si>
  <si>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</si>
  <si>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</si>
  <si>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</si>
  <si>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</si>
  <si>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</si>
  <si>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</si>
  <si>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</si>
  <si>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</si>
  <si>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</si>
  <si>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</si>
  <si>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</si>
  <si>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</si>
  <si>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</si>
  <si>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</si>
  <si>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</si>
  <si>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</si>
  <si>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</si>
  <si>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</si>
  <si>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</si>
  <si>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</si>
  <si>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</si>
  <si>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</si>
  <si>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</si>
  <si>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</si>
  <si>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</si>
  <si>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</si>
  <si>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</si>
  <si>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</si>
  <si>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</si>
  <si>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</si>
  <si>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</si>
  <si>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</si>
  <si>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</si>
  <si>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</si>
  <si>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</si>
  <si>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</si>
  <si>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</si>
  <si>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</si>
  <si>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</si>
  <si>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</si>
  <si>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</si>
  <si>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</si>
  <si>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</si>
  <si>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</si>
  <si>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</si>
  <si>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</si>
  <si>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</si>
  <si>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</si>
  <si>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</si>
  <si>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</si>
  <si>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</si>
  <si>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</si>
  <si>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</si>
  <si>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</si>
  <si>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</si>
  <si>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</si>
  <si>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</si>
  <si>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</si>
  <si>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</si>
  <si>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</si>
  <si>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</si>
  <si>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</si>
  <si>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</si>
  <si>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</si>
  <si>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</si>
  <si>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</si>
  <si>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</si>
  <si>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</si>
  <si>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</si>
  <si>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</si>
  <si>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</si>
  <si>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</si>
  <si>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</si>
  <si>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</si>
  <si>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</si>
  <si>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</si>
  <si>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</si>
  <si>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</si>
  <si>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</si>
  <si>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</si>
  <si>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</si>
  <si>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</si>
  <si>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</si>
  <si>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</si>
  <si>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</si>
  <si>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</si>
  <si>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</si>
  <si>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</si>
  <si>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</si>
  <si>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</si>
  <si>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</si>
  <si>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</si>
  <si>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</si>
  <si>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</si>
  <si>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</si>
  <si>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</si>
  <si>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</si>
  <si>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</si>
  <si>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</si>
  <si>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</si>
  <si>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</si>
  <si>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</si>
  <si>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</si>
  <si>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</si>
  <si>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</si>
  <si>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</si>
  <si>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</si>
  <si>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</si>
  <si>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</si>
  <si>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</si>
  <si>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</si>
  <si>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</si>
  <si>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</si>
  <si>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</si>
  <si>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</si>
  <si>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</si>
  <si>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</si>
  <si>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</si>
  <si>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</si>
  <si>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</si>
  <si>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</si>
  <si>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</si>
  <si>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</si>
  <si>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</si>
  <si>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</si>
  <si>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</si>
  <si>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</si>
  <si>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</si>
  <si>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</si>
  <si>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</si>
  <si>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</si>
  <si>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</si>
  <si>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</si>
  <si>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</si>
  <si>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</si>
  <si>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</si>
  <si>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</si>
  <si>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</si>
  <si>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</si>
  <si>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</si>
  <si>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</si>
  <si>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</si>
  <si>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</si>
  <si>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</si>
  <si>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</si>
  <si>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</si>
  <si>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</si>
  <si>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</si>
  <si>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</si>
  <si>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</si>
  <si>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</si>
  <si>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</si>
  <si>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</si>
  <si>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</si>
  <si>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</si>
  <si>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</si>
  <si>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</si>
  <si>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</si>
  <si>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</si>
  <si>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</si>
  <si>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</si>
  <si>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</si>
  <si>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</si>
  <si>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</si>
  <si>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</si>
  <si>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</si>
  <si>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</si>
  <si>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</si>
  <si>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</si>
  <si>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</si>
  <si>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</si>
  <si>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</si>
  <si>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</si>
  <si>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</si>
  <si>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</si>
  <si>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</si>
  <si>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</si>
  <si>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</si>
  <si>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</si>
  <si>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</si>
  <si>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</si>
  <si>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</si>
  <si>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</si>
  <si>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</si>
  <si>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</si>
  <si>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</si>
  <si>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</si>
  <si>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</si>
  <si>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</si>
  <si>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</si>
  <si>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</si>
  <si>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</si>
  <si>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</si>
  <si>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</si>
  <si>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</si>
  <si>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</si>
  <si>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</si>
  <si>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</si>
  <si>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</si>
  <si>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</si>
  <si>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</si>
  <si>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</si>
  <si>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</si>
  <si>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</si>
  <si>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</si>
  <si>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</si>
  <si>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</si>
  <si>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</si>
  <si>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</si>
  <si>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</si>
  <si>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</si>
  <si>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</si>
  <si>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</si>
  <si>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</si>
  <si>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</si>
  <si>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</si>
  <si>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</si>
  <si>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</si>
  <si>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</si>
  <si>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</si>
  <si>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</si>
  <si>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</si>
  <si>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</si>
  <si>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</si>
  <si>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</si>
  <si>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</si>
  <si>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</si>
  <si>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</si>
  <si>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</si>
  <si>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</si>
  <si>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</si>
  <si>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</si>
  <si>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</si>
  <si>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</si>
  <si>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</si>
  <si>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</si>
  <si>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</si>
  <si>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</si>
  <si>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</si>
  <si>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</si>
  <si>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</si>
  <si>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</si>
  <si>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</si>
  <si>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</si>
  <si>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</si>
  <si>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</si>
  <si>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</si>
  <si>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</si>
  <si>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</si>
  <si>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</si>
  <si>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</si>
  <si>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</si>
  <si>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</si>
  <si>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</si>
  <si>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</si>
  <si>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</si>
  <si>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</si>
  <si>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</si>
  <si>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</si>
  <si>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</si>
  <si>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</si>
  <si>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</si>
  <si>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</si>
  <si>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</si>
  <si>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</si>
  <si>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</si>
  <si>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</si>
  <si>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</si>
  <si>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</si>
  <si>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</si>
  <si>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</si>
  <si>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</si>
  <si>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</si>
  <si>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</si>
  <si>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</si>
  <si>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</si>
  <si>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</si>
  <si>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</si>
  <si>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</si>
  <si>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</si>
  <si>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</si>
  <si>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</si>
  <si>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</si>
  <si>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</si>
  <si>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</si>
  <si>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</si>
  <si>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</si>
  <si>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</si>
  <si>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</si>
  <si>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</si>
  <si>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</si>
  <si>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</si>
  <si>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</si>
  <si>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</si>
  <si>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</si>
  <si>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</si>
  <si>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</si>
  <si>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</si>
  <si>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</si>
  <si>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</si>
  <si>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</si>
  <si>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</si>
  <si>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</si>
  <si>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</si>
  <si>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</si>
  <si>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</si>
  <si>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</si>
  <si>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</si>
  <si>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</si>
  <si>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</si>
  <si>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</si>
  <si>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</si>
  <si>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</si>
  <si>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</si>
  <si>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</si>
  <si>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</si>
  <si>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</si>
  <si>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</si>
  <si>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</si>
  <si>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</si>
  <si>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</si>
  <si>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</si>
  <si>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</si>
  <si>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</si>
  <si>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</si>
  <si>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</si>
  <si>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</si>
  <si>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</si>
  <si>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</si>
  <si>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</si>
  <si>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</si>
  <si>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</si>
  <si>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</si>
  <si>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</si>
  <si>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</si>
  <si>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</si>
  <si>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</si>
  <si>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</si>
  <si>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</si>
  <si>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</si>
  <si>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</si>
  <si>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</si>
  <si>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</si>
  <si>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</si>
  <si>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</si>
  <si>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</si>
  <si>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</si>
  <si>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</si>
  <si>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</si>
  <si>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</si>
  <si>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</si>
  <si>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</si>
  <si>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</si>
  <si>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</si>
  <si>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</si>
  <si>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</si>
  <si>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</si>
  <si>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</si>
  <si>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</si>
  <si>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</si>
  <si>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</si>
  <si>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</si>
  <si>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</si>
  <si>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</si>
  <si>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</si>
  <si>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</si>
  <si>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</si>
  <si>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</si>
  <si>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</si>
  <si>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</si>
  <si>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</si>
  <si>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</si>
  <si>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</si>
  <si>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</si>
  <si>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</si>
  <si>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</si>
  <si>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</si>
  <si>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</si>
  <si>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</si>
  <si>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</si>
  <si>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</si>
  <si>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</si>
  <si>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</si>
  <si>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</si>
  <si>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</si>
  <si>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</si>
  <si>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</si>
  <si>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</si>
  <si>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</si>
  <si>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</si>
  <si>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</si>
  <si>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</si>
  <si>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</si>
  <si>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</si>
  <si>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</si>
  <si>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</si>
  <si>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</si>
  <si>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</si>
  <si>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</si>
  <si>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</si>
  <si>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</si>
  <si>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</si>
  <si>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</si>
  <si>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</si>
  <si>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</si>
  <si>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</si>
  <si>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</si>
  <si>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</si>
  <si>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</si>
  <si>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</si>
  <si>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</si>
  <si>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</si>
  <si>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</si>
  <si>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</si>
  <si>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</si>
  <si>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</si>
  <si>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</si>
  <si>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</si>
  <si>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</si>
  <si>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</si>
  <si>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</si>
  <si>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</si>
  <si>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</si>
  <si>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</si>
  <si>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</si>
  <si>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</si>
  <si>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</si>
  <si>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</si>
  <si>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</si>
  <si>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</si>
  <si>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</si>
  <si>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</si>
  <si>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</si>
  <si>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</si>
  <si>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</si>
  <si>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</si>
  <si>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</si>
  <si>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</si>
  <si>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</si>
  <si>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</si>
  <si>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</si>
  <si>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</si>
  <si>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</si>
  <si>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</si>
  <si>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</si>
  <si>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</si>
  <si>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</si>
  <si>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</si>
  <si>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</si>
  <si>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</si>
  <si>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</si>
  <si>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</si>
  <si>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</si>
  <si>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</si>
  <si>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</si>
  <si>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</si>
  <si>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</si>
  <si>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</si>
  <si>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</si>
  <si>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</si>
  <si>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</si>
  <si>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</si>
  <si>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</si>
  <si>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</si>
  <si>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</si>
  <si>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</si>
  <si>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</si>
  <si>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</si>
  <si>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</si>
  <si>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</si>
  <si>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</si>
  <si>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</si>
  <si>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</si>
  <si>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</si>
  <si>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</si>
  <si>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</si>
  <si>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</si>
  <si>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</si>
  <si>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</si>
  <si>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</si>
  <si>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</si>
  <si>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</si>
  <si>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</si>
  <si>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</si>
  <si>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</si>
  <si>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</si>
  <si>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</si>
  <si>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</si>
  <si>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</si>
  <si>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</si>
  <si>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</si>
  <si>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</si>
  <si>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</si>
  <si>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</si>
  <si>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</si>
  <si>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</si>
  <si>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</si>
  <si>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</si>
  <si>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</si>
  <si>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</si>
  <si>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</si>
  <si>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</si>
  <si>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</si>
  <si>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</si>
  <si>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</si>
  <si>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</si>
  <si>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</si>
  <si>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</si>
  <si>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</si>
  <si>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</si>
  <si>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</si>
  <si>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</si>
  <si>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</si>
  <si>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</si>
  <si>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</si>
  <si>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</si>
  <si>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</si>
  <si>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</si>
  <si>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</si>
  <si>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</si>
  <si>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</si>
  <si>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</si>
  <si>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</si>
  <si>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</si>
  <si>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</si>
  <si>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</si>
  <si>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</si>
  <si>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</si>
  <si>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</si>
  <si>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</si>
  <si>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</si>
  <si>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</si>
  <si>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</si>
  <si>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</si>
  <si>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</si>
  <si>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</si>
  <si>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</si>
  <si>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</si>
  <si>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</si>
  <si>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</si>
  <si>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</si>
  <si>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</si>
  <si>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</si>
  <si>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</si>
  <si>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</si>
  <si>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</si>
  <si>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</si>
  <si>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</si>
  <si>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</si>
  <si>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</si>
  <si>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</si>
  <si>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</si>
  <si>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</si>
  <si>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</si>
  <si>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</si>
  <si>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</si>
  <si>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</si>
  <si>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</si>
  <si>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</si>
  <si>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</si>
  <si>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</si>
  <si>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</si>
  <si>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</si>
  <si>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</si>
  <si>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</si>
  <si>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</si>
  <si>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</si>
  <si>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</si>
  <si>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</si>
  <si>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</si>
  <si>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</si>
  <si>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</si>
  <si>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</si>
  <si>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</si>
  <si>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</si>
  <si>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</si>
  <si>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</si>
  <si>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</si>
  <si>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</si>
  <si>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</si>
  <si>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</si>
  <si>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</si>
  <si>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</si>
  <si>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</si>
  <si>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</si>
  <si>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</si>
  <si>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</si>
  <si>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</si>
  <si>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</si>
  <si>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</si>
  <si>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</si>
  <si>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</si>
  <si>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</si>
  <si>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</si>
  <si>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</si>
  <si>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</si>
  <si>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</si>
  <si>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</si>
  <si>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</si>
  <si>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</si>
  <si>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</si>
  <si>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</si>
  <si>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</si>
  <si>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</si>
  <si>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</si>
  <si>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</si>
  <si>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</si>
  <si>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</si>
  <si>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</si>
  <si>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</si>
  <si>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</si>
  <si>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</si>
  <si>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</si>
  <si>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</si>
  <si>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</si>
  <si>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</si>
  <si>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</si>
  <si>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</si>
  <si>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</si>
  <si>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</si>
  <si>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</si>
  <si>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</si>
  <si>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</si>
  <si>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</si>
  <si>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</si>
  <si>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</si>
  <si>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</si>
  <si>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</si>
  <si>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</si>
  <si>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</si>
  <si>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</si>
  <si>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</si>
  <si>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</si>
  <si>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</si>
  <si>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</si>
  <si>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</si>
  <si>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</si>
  <si>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</si>
  <si>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</si>
  <si>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</si>
  <si>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</si>
  <si>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</si>
  <si>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</si>
  <si>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</si>
  <si>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</si>
  <si>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</si>
  <si>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</si>
  <si>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</si>
  <si>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</si>
  <si>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</si>
  <si>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</si>
  <si>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</si>
  <si>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</si>
  <si>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</si>
  <si>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</si>
  <si>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</si>
  <si>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</si>
  <si>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</si>
  <si>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</si>
  <si>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</si>
  <si>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</si>
  <si>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</si>
  <si>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</si>
  <si>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</si>
  <si>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</si>
  <si>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</si>
  <si>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</si>
  <si>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</si>
  <si>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</si>
  <si>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</si>
  <si>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</si>
  <si>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</si>
  <si>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</si>
  <si>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</si>
  <si>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</si>
  <si>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</si>
  <si>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</si>
  <si>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</si>
  <si>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</si>
  <si>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</si>
  <si>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</si>
  <si>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</si>
  <si>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</si>
  <si>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</si>
  <si>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</si>
  <si>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</si>
  <si>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</si>
  <si>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</si>
  <si>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</si>
  <si>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</si>
  <si>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</si>
  <si>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</si>
  <si>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</si>
  <si>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</si>
  <si>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</si>
  <si>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</si>
  <si>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</si>
  <si>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</si>
  <si>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</si>
  <si>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</si>
  <si>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</si>
  <si>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</si>
  <si>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</si>
  <si>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</si>
  <si>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</si>
  <si>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</si>
  <si>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</si>
  <si>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</si>
  <si>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</si>
  <si>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</si>
  <si>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</si>
  <si>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</si>
  <si>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</si>
  <si>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</si>
  <si>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</si>
  <si>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</si>
  <si>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</si>
  <si>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</si>
  <si>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</si>
  <si>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</si>
  <si>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</si>
  <si>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</si>
  <si>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</si>
  <si>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</si>
  <si>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</si>
  <si>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</si>
  <si>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</si>
  <si>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</si>
  <si>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</si>
  <si>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</si>
  <si>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</si>
  <si>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</si>
  <si>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</si>
  <si>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</si>
  <si>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</si>
  <si>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</si>
  <si>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</si>
  <si>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</si>
  <si>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</si>
  <si>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</si>
  <si>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</si>
  <si>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</si>
  <si>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</si>
  <si>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</si>
  <si>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</si>
  <si>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</si>
  <si>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</si>
  <si>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</si>
  <si>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</si>
  <si>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</si>
  <si>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</si>
  <si>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</si>
  <si>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</si>
  <si>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</si>
  <si>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</si>
  <si>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</si>
  <si>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</si>
  <si>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</si>
  <si>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</si>
  <si>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</si>
  <si>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</si>
  <si>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</si>
  <si>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</si>
  <si>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</si>
  <si>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</si>
  <si>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</si>
  <si>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</si>
  <si>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</si>
  <si>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</si>
  <si>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</si>
  <si>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</si>
  <si>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</si>
  <si>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</si>
  <si>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</si>
  <si>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</si>
  <si>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</si>
  <si>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</si>
  <si>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</si>
  <si>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</si>
  <si>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</si>
  <si>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</si>
  <si>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</si>
  <si>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</si>
  <si>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</si>
  <si>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</si>
  <si>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</si>
  <si>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</si>
  <si>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</si>
  <si>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</si>
  <si>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</si>
  <si>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</si>
  <si>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</si>
  <si>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</si>
  <si>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</si>
  <si>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</si>
  <si>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</si>
  <si>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</si>
  <si>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</si>
  <si>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</si>
  <si>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</si>
  <si>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</si>
  <si>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</si>
  <si>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</si>
  <si>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</si>
  <si>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</si>
  <si>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</si>
  <si>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</si>
  <si>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</si>
  <si>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</si>
  <si>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</si>
  <si>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</si>
  <si>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</si>
  <si>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</si>
  <si>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</si>
  <si>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</si>
  <si>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</si>
  <si>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</si>
  <si>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</si>
  <si>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</si>
  <si>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</si>
  <si>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</si>
  <si>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</si>
  <si>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</si>
  <si>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</si>
  <si>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</si>
  <si>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</si>
  <si>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</si>
  <si>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</si>
  <si>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</si>
  <si>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</si>
  <si>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</si>
  <si>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</si>
  <si>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</si>
  <si>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</si>
  <si>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</si>
  <si>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</si>
  <si>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</si>
  <si>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</si>
  <si>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</si>
  <si>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</si>
  <si>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</si>
  <si>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</si>
  <si>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</si>
  <si>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</si>
  <si>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</si>
  <si>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</si>
  <si>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</si>
  <si>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</si>
  <si>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</si>
  <si>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</si>
  <si>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</si>
  <si>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</si>
  <si>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</si>
  <si>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</si>
  <si>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</si>
  <si>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</si>
  <si>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</si>
  <si>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</si>
  <si>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</si>
  <si>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</si>
  <si>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</si>
  <si>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</si>
  <si>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</si>
  <si>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</si>
  <si>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</si>
  <si>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</si>
  <si>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</si>
  <si>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</si>
  <si>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</si>
  <si>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</si>
  <si>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</si>
  <si>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</si>
  <si>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</si>
  <si>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</si>
  <si>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</si>
  <si>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</si>
  <si>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</si>
  <si>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</si>
  <si>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</si>
  <si>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</si>
  <si>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</si>
  <si>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</si>
  <si>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</si>
  <si>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</si>
  <si>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</si>
  <si>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</si>
  <si>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</si>
  <si>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</si>
  <si>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</si>
  <si>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</si>
  <si>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</si>
  <si>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</si>
  <si>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</si>
  <si>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</si>
  <si>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</si>
  <si>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</si>
  <si>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</si>
  <si>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</si>
  <si>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</si>
  <si>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</si>
  <si>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</si>
  <si>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</si>
  <si>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</si>
  <si>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</si>
  <si>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</si>
  <si>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</si>
  <si>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</si>
  <si>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</si>
  <si>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</si>
  <si>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</si>
  <si>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</si>
  <si>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</si>
  <si>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</si>
  <si>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</si>
  <si>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</si>
  <si>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</si>
  <si>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</si>
  <si>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</si>
  <si>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</si>
  <si>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</si>
  <si>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</si>
  <si>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</si>
  <si>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</si>
  <si>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</si>
  <si>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</si>
  <si>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</si>
  <si>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</si>
  <si>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</si>
  <si>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</si>
  <si>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</si>
  <si>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</si>
  <si>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</si>
  <si>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</si>
  <si>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</si>
  <si>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</si>
  <si>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</si>
  <si>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</si>
  <si>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</si>
  <si>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</si>
  <si>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</si>
  <si>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</si>
  <si>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</si>
  <si>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</si>
  <si>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</si>
  <si>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</si>
  <si>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</si>
  <si>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</si>
  <si>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</si>
  <si>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</si>
  <si>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</si>
  <si>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</si>
  <si>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</si>
  <si>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</si>
  <si>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</si>
  <si>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</si>
  <si>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</si>
  <si>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</si>
  <si>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</si>
  <si>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</si>
  <si>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</si>
  <si>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</si>
  <si>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</si>
  <si>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</si>
  <si>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</si>
  <si>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</si>
  <si>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</si>
  <si>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</si>
  <si>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</si>
  <si>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</si>
  <si>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</si>
  <si>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</si>
  <si>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</si>
  <si>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</si>
  <si>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</si>
  <si>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</si>
  <si>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</si>
  <si>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</si>
  <si>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</si>
  <si>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</si>
  <si>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</si>
  <si>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</si>
  <si>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</si>
  <si>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</si>
  <si>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</si>
  <si>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</si>
  <si>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</si>
  <si>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</si>
  <si>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</si>
  <si>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</si>
  <si>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</si>
  <si>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</si>
  <si>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</si>
  <si>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</si>
  <si>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</si>
  <si>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</si>
  <si>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</si>
  <si>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</si>
  <si>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</si>
  <si>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</si>
  <si>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</si>
  <si>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</si>
  <si>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</si>
  <si>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</si>
  <si>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</si>
  <si>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</si>
  <si>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</si>
  <si>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</si>
  <si>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</si>
  <si>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</si>
  <si>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</si>
  <si>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</si>
  <si>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</si>
  <si>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</si>
  <si>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</si>
  <si>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</si>
  <si>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</si>
  <si>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</si>
  <si>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</si>
  <si>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</si>
  <si>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</si>
  <si>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</si>
  <si>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</si>
  <si>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</si>
  <si>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</si>
  <si>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</si>
  <si>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</si>
  <si>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</si>
  <si>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</si>
  <si>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</si>
  <si>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</si>
  <si>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</si>
  <si>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</si>
  <si>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</si>
  <si>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</si>
  <si>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</si>
  <si>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</si>
  <si>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</si>
  <si>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</si>
  <si>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</si>
  <si>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</si>
  <si>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</si>
  <si>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</si>
  <si>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</si>
  <si>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</si>
  <si>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</si>
  <si>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</si>
  <si>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</si>
  <si>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</si>
  <si>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</si>
  <si>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</si>
  <si>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</si>
  <si>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</si>
  <si>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</si>
  <si>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</si>
  <si>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</si>
  <si>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</si>
  <si>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</si>
  <si>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</si>
  <si>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</si>
  <si>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</si>
  <si>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</si>
  <si>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</si>
  <si>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</si>
  <si>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</si>
  <si>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</si>
  <si>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</si>
  <si>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</si>
  <si>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</si>
  <si>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</si>
  <si>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</si>
  <si>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</si>
  <si>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</si>
  <si>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</si>
  <si>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</si>
  <si>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</si>
  <si>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</si>
  <si>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</si>
  <si>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</si>
  <si>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</si>
  <si>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</si>
  <si>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</si>
  <si>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</si>
  <si>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</si>
  <si>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</si>
  <si>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</si>
  <si>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</si>
  <si>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</si>
  <si>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</si>
  <si>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</si>
  <si>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</si>
  <si>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</si>
  <si>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</si>
  <si>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</si>
  <si>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</si>
  <si>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</si>
  <si>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</si>
  <si>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</si>
  <si>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</si>
  <si>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</si>
  <si>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</si>
  <si>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</si>
  <si>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</si>
  <si>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</si>
  <si>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</si>
  <si>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</si>
  <si>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</si>
  <si>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</si>
  <si>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</si>
  <si>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</si>
  <si>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</si>
  <si>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</si>
  <si>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</si>
  <si>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</si>
  <si>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</si>
  <si>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</si>
  <si>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</si>
  <si>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</si>
  <si>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</si>
  <si>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</si>
  <si>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</si>
  <si>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</si>
  <si>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</si>
  <si>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</si>
  <si>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</si>
  <si>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</si>
  <si>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</si>
  <si>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</si>
  <si>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</si>
  <si>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</si>
  <si>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</si>
  <si>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</si>
  <si>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</si>
  <si>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</si>
  <si>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</si>
  <si>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</si>
  <si>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</si>
  <si>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</si>
  <si>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</si>
  <si>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</si>
  <si>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</si>
  <si>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</si>
  <si>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</si>
  <si>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</si>
  <si>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</si>
  <si>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</si>
  <si>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</si>
  <si>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</si>
  <si>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</si>
  <si>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</si>
  <si>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</si>
  <si>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</si>
  <si>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</si>
  <si>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</si>
  <si>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</si>
  <si>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</si>
  <si>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</si>
  <si>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</si>
  <si>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</si>
  <si>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</si>
  <si>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</si>
  <si>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</si>
  <si>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</si>
  <si>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</si>
  <si>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</si>
  <si>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</si>
  <si>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</si>
  <si>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</si>
  <si>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</si>
  <si>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</si>
  <si>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</si>
  <si>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</si>
  <si>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</si>
  <si>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</si>
  <si>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</si>
  <si>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</si>
  <si>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</si>
  <si>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</si>
  <si>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</si>
  <si>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</si>
  <si>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</si>
  <si>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</si>
  <si>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</si>
  <si>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</si>
  <si>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</si>
  <si>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</si>
  <si>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</si>
  <si>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</si>
  <si>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</si>
  <si>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</si>
  <si>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</si>
  <si>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</si>
  <si>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</si>
  <si>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</si>
  <si>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</si>
  <si>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</si>
  <si>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</si>
  <si>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</si>
  <si>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</si>
  <si>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</si>
  <si>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</si>
  <si>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</si>
  <si>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</si>
  <si>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</si>
  <si>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</si>
  <si>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</si>
  <si>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</si>
  <si>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</si>
  <si>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</si>
  <si>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</si>
  <si>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</si>
  <si>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</si>
  <si>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</si>
  <si>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</si>
  <si>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</si>
  <si>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</si>
  <si>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</si>
  <si>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</si>
  <si>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</si>
  <si>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</si>
  <si>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</si>
  <si>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</si>
  <si>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</si>
  <si>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</si>
  <si>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</si>
  <si>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</si>
  <si>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</si>
  <si>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</si>
  <si>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</si>
  <si>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</si>
  <si>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</si>
  <si>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</si>
  <si>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</si>
  <si>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</si>
  <si>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</si>
  <si>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</si>
  <si>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</si>
  <si>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</si>
  <si>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</si>
  <si>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</si>
  <si>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</si>
  <si>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</si>
  <si>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</si>
  <si>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</si>
  <si>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</si>
  <si>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</si>
  <si>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</si>
  <si>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</si>
  <si>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</si>
  <si>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</si>
  <si>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</si>
  <si>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</si>
  <si>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</si>
  <si>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</si>
  <si>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</si>
  <si>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</si>
  <si>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</si>
  <si>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</si>
  <si>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</si>
  <si>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</si>
  <si>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</si>
  <si>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</si>
  <si>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</si>
  <si>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</si>
  <si>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</si>
  <si>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</si>
  <si>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</si>
  <si>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</si>
  <si>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</si>
  <si>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</si>
  <si>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</si>
  <si>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</si>
  <si>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</si>
  <si>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</si>
  <si>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</si>
  <si>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</si>
  <si>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</si>
  <si>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</si>
  <si>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</si>
  <si>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</si>
  <si>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</si>
  <si>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</si>
  <si>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</si>
  <si>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</si>
  <si>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</si>
  <si>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</si>
  <si>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</si>
  <si>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</si>
  <si>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</si>
  <si>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</si>
  <si>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</si>
  <si>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</si>
  <si>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</si>
  <si>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</si>
  <si>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</si>
  <si>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</si>
  <si>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</si>
  <si>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</si>
  <si>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</si>
  <si>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</si>
  <si>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</si>
  <si>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</si>
  <si>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</si>
  <si>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</si>
  <si>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</si>
  <si>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</si>
  <si>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</si>
  <si>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</si>
  <si>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</si>
  <si>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</si>
  <si>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</si>
  <si>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</si>
  <si>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</si>
  <si>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</si>
  <si>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</si>
  <si>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</si>
  <si>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</si>
  <si>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</si>
  <si>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</si>
  <si>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</si>
  <si>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</si>
  <si>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</si>
  <si>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</si>
  <si>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</si>
  <si>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</si>
  <si>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</si>
  <si>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</si>
  <si>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</si>
  <si>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</si>
  <si>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</si>
  <si>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</si>
  <si>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</si>
  <si>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</si>
  <si>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</si>
  <si>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</si>
  <si>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</si>
  <si>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</si>
  <si>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</si>
  <si>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</si>
  <si>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</si>
  <si>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</si>
  <si>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</si>
  <si>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</si>
  <si>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</si>
  <si>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</si>
  <si>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</si>
  <si>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</si>
  <si>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</si>
  <si>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</si>
  <si>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</si>
  <si>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</si>
  <si>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</si>
  <si>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</si>
  <si>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</si>
  <si>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</si>
  <si>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</si>
  <si>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</si>
  <si>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</si>
  <si>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</si>
  <si>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</si>
  <si>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</si>
  <si>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</si>
  <si>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</si>
  <si>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</si>
  <si>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</si>
  <si>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</si>
  <si>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</si>
  <si>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</si>
  <si>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</si>
  <si>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</si>
  <si>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</si>
  <si>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</si>
  <si>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</si>
  <si>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</si>
  <si>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</si>
  <si>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</si>
  <si>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</si>
  <si>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</si>
  <si>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</si>
  <si>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</si>
  <si>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</si>
  <si>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</si>
  <si>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</si>
  <si>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</si>
  <si>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</si>
  <si>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</si>
  <si>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</si>
  <si>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</si>
  <si>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</si>
  <si>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</si>
  <si>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</si>
  <si>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</si>
  <si>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</si>
  <si>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</si>
  <si>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</si>
  <si>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</si>
  <si>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</si>
  <si>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</si>
  <si>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</si>
  <si>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</si>
  <si>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</si>
  <si>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</si>
  <si>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</si>
  <si>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</si>
  <si>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</si>
  <si>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</si>
  <si>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</si>
  <si>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</si>
  <si>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</si>
  <si>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</si>
  <si>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</si>
  <si>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</si>
  <si>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</si>
  <si>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</si>
  <si>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</si>
  <si>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</si>
  <si>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</si>
  <si>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</si>
  <si>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</si>
  <si>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</si>
  <si>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</si>
  <si>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</si>
  <si>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</si>
  <si>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</si>
  <si>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</si>
  <si>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</si>
  <si>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</si>
  <si>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</si>
  <si>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</si>
  <si>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</si>
  <si>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</si>
  <si>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</si>
  <si>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</si>
  <si>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</si>
  <si>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</si>
  <si>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</si>
  <si>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</si>
  <si>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</si>
  <si>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</si>
  <si>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</si>
  <si>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</si>
  <si>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</si>
  <si>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</si>
  <si>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</si>
  <si>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</si>
  <si>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</si>
  <si>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</si>
  <si>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</si>
  <si>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</si>
  <si>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</si>
  <si>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</si>
  <si>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</si>
  <si>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</si>
  <si>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</si>
  <si>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</si>
  <si>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</si>
  <si>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</si>
  <si>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</si>
  <si>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</si>
  <si>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</si>
  <si>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</si>
  <si>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</si>
  <si>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</si>
  <si>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</si>
  <si>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</si>
  <si>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</si>
  <si>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</si>
  <si>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</si>
  <si>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</si>
  <si>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</si>
  <si>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</si>
  <si>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</si>
  <si>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</si>
  <si>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</si>
  <si>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</si>
  <si>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</si>
  <si>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</si>
  <si>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</si>
  <si>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</si>
  <si>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</si>
  <si>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</si>
  <si>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</si>
  <si>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</si>
  <si>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</si>
  <si>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</si>
  <si>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</si>
  <si>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</si>
  <si>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</si>
  <si>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</si>
  <si>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</si>
  <si>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</si>
  <si>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</si>
  <si>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</si>
  <si>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</si>
  <si>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</si>
  <si>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</si>
  <si>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</si>
  <si>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</si>
  <si>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</si>
  <si>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</si>
  <si>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</si>
  <si>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</si>
  <si>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</si>
  <si>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</si>
  <si>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</si>
  <si>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</si>
  <si>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</si>
  <si>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</si>
  <si>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</si>
  <si>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</si>
  <si>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</si>
  <si>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</si>
  <si>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</si>
  <si>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</si>
  <si>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</si>
  <si>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</si>
  <si>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</si>
  <si>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</si>
  <si>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</si>
  <si>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</si>
  <si>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</si>
  <si>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</si>
  <si>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</si>
  <si>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</si>
  <si>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</si>
  <si>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</si>
  <si>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</si>
  <si>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</si>
  <si>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</si>
  <si>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</si>
  <si>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</si>
  <si>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</si>
  <si>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</si>
  <si>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</si>
  <si>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</si>
  <si>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</si>
  <si>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</si>
  <si>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</si>
  <si>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</si>
  <si>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</si>
  <si>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</si>
  <si>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</si>
  <si>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</si>
  <si>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</si>
  <si>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</si>
  <si>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</si>
  <si>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</si>
  <si>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</si>
  <si>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</si>
  <si>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</si>
  <si>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</si>
  <si>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</si>
  <si>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</si>
  <si>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</si>
  <si>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</si>
  <si>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</si>
  <si>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</si>
  <si>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</si>
  <si>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</si>
  <si>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</si>
  <si>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</si>
  <si>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</si>
  <si>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</si>
  <si>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</si>
  <si>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</si>
  <si>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</si>
  <si>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</si>
  <si>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</si>
  <si>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</si>
  <si>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</si>
  <si>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</si>
  <si>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</si>
  <si>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</si>
  <si>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</si>
  <si>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</si>
  <si>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</si>
  <si>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</si>
  <si>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</si>
  <si>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</si>
  <si>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</si>
  <si>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</si>
  <si>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</si>
  <si>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</si>
  <si>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</si>
  <si>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</si>
  <si>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</si>
  <si>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</si>
  <si>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</si>
  <si>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</si>
  <si>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</si>
  <si>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</si>
  <si>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</si>
  <si>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</si>
  <si>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</si>
  <si>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</si>
  <si>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</si>
  <si>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</si>
  <si>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</si>
  <si>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</si>
  <si>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</si>
  <si>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</si>
  <si>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</si>
  <si>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</si>
  <si>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</si>
  <si>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</si>
  <si>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</si>
  <si>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</si>
  <si>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</si>
  <si>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</si>
  <si>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</si>
  <si>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</si>
  <si>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</si>
  <si>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</si>
  <si>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</si>
  <si>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</si>
  <si>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</si>
  <si>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</si>
  <si>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</si>
  <si>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</si>
  <si>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</si>
  <si>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</si>
  <si>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</si>
  <si>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</si>
  <si>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</si>
  <si>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</si>
  <si>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</si>
  <si>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</si>
  <si>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</si>
  <si>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</si>
  <si>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</si>
  <si>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</si>
  <si>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</si>
  <si>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</si>
  <si>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</si>
  <si>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</si>
  <si>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</si>
  <si>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</si>
  <si>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</si>
  <si>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</si>
  <si>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</si>
  <si>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</si>
  <si>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</si>
  <si>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</si>
  <si>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</si>
  <si>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</si>
  <si>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</si>
  <si>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</si>
  <si>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</si>
  <si>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</si>
  <si>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</si>
  <si>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</si>
  <si>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</si>
  <si>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</si>
  <si>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</si>
  <si>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</si>
  <si>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</si>
  <si>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</si>
  <si>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</si>
  <si>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</si>
  <si>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</si>
  <si>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</si>
  <si>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</si>
  <si>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</si>
  <si>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</si>
  <si>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</si>
  <si>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</si>
  <si>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</si>
  <si>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</si>
  <si>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</si>
  <si>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</si>
  <si>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</si>
  <si>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</si>
  <si>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</si>
  <si>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</si>
  <si>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</si>
  <si>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</si>
  <si>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</si>
  <si>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</si>
  <si>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</si>
  <si>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</si>
  <si>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</si>
  <si>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</si>
  <si>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</si>
  <si>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</si>
  <si>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</si>
  <si>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</si>
  <si>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</si>
  <si>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</si>
  <si>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</si>
  <si>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</si>
  <si>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</si>
  <si>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</si>
  <si>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</si>
  <si>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</si>
  <si>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</si>
  <si>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</si>
  <si>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</si>
  <si>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</si>
  <si>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</si>
  <si>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</si>
  <si>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</si>
  <si>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</si>
  <si>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</si>
  <si>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</si>
  <si>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</si>
  <si>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</si>
  <si>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</si>
  <si>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</si>
  <si>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</si>
  <si>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</si>
  <si>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</si>
  <si>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</si>
  <si>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</si>
  <si>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</si>
  <si>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</si>
  <si>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</si>
  <si>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</si>
  <si>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</si>
  <si>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</si>
  <si>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</si>
  <si>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</si>
  <si>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</si>
  <si>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</si>
  <si>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</si>
  <si>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</si>
  <si>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</si>
  <si>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</si>
  <si>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</si>
  <si>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</si>
  <si>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</si>
  <si>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</si>
  <si>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</si>
  <si>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</si>
  <si>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</si>
  <si>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</si>
  <si>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</si>
  <si>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</si>
  <si>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</si>
  <si>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</si>
  <si>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</si>
  <si>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</si>
  <si>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</si>
  <si>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</si>
  <si>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</si>
  <si>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</si>
  <si>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</si>
  <si>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</si>
  <si>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</si>
  <si>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</si>
  <si>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</si>
  <si>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</si>
  <si>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</si>
  <si>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</si>
  <si>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</si>
  <si>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</si>
  <si>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</si>
  <si>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</si>
  <si>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</si>
  <si>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</si>
  <si>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</si>
  <si>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</si>
  <si>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</si>
  <si>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</si>
  <si>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</si>
  <si>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</si>
  <si>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</si>
  <si>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</si>
  <si>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</si>
  <si>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</si>
  <si>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</si>
  <si>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</si>
  <si>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</si>
  <si>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</si>
  <si>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</si>
  <si>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</si>
  <si>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</si>
  <si>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</si>
  <si>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</si>
  <si>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</si>
  <si>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</si>
  <si>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</si>
  <si>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</si>
  <si>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</si>
  <si>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</si>
  <si>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</si>
  <si>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</si>
  <si>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</si>
  <si>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</si>
  <si>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</si>
  <si>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</si>
  <si>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</si>
  <si>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</si>
  <si>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</si>
  <si>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</si>
  <si>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</si>
  <si>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</si>
  <si>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</si>
  <si>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</si>
  <si>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</si>
  <si>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</si>
  <si>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</si>
  <si>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</si>
  <si>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</si>
  <si>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</si>
  <si>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</si>
  <si>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</si>
  <si>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</si>
  <si>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</si>
  <si>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</si>
  <si>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</si>
  <si>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</si>
  <si>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</si>
  <si>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</si>
  <si>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</si>
  <si>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</si>
  <si>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</si>
  <si>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</si>
  <si>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</si>
  <si>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</si>
  <si>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</si>
  <si>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</si>
  <si>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</si>
  <si>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</si>
  <si>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</si>
  <si>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</si>
  <si>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</si>
  <si>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</si>
  <si>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</si>
  <si>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</si>
  <si>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</si>
  <si>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</si>
  <si>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</si>
  <si>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</si>
  <si>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</si>
  <si>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</si>
  <si>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</si>
  <si>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</si>
  <si>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</si>
  <si>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</si>
  <si>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</si>
  <si>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</si>
  <si>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</si>
  <si>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</si>
  <si>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</si>
  <si>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</si>
  <si>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</si>
  <si>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</si>
  <si>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</si>
  <si>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</si>
  <si>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</si>
  <si>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</si>
  <si>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</si>
  <si>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</si>
  <si>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</si>
  <si>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</si>
  <si>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</si>
  <si>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</si>
  <si>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</si>
  <si>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</si>
  <si>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</si>
  <si>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</si>
  <si>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</si>
  <si>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</si>
  <si>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</si>
  <si>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</si>
  <si>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</si>
  <si>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</si>
  <si>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</si>
  <si>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</si>
  <si>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</si>
  <si>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</si>
  <si>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</si>
  <si>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</si>
  <si>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</si>
  <si>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</si>
  <si>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</si>
  <si>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</si>
  <si>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</si>
  <si>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</si>
  <si>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</si>
  <si>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</si>
  <si>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</si>
  <si>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</si>
  <si>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</si>
  <si>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</si>
  <si>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</si>
  <si>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</si>
  <si>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</si>
  <si>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</si>
  <si>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</si>
  <si>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</si>
  <si>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</si>
  <si>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</si>
  <si>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</si>
  <si>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</si>
  <si>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</si>
  <si>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</si>
  <si>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</si>
  <si>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</si>
  <si>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</si>
  <si>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</si>
  <si>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</si>
  <si>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</si>
  <si>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</si>
  <si>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</si>
  <si>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</si>
  <si>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</si>
  <si>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</si>
  <si>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</si>
  <si>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</si>
  <si>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</si>
  <si>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</si>
  <si>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</si>
  <si>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</si>
  <si>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</si>
  <si>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</si>
  <si>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</si>
  <si>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</si>
  <si>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</si>
  <si>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</si>
  <si>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</si>
  <si>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</si>
  <si>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</si>
  <si>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</si>
  <si>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</si>
  <si>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</si>
  <si>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</si>
  <si>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</si>
  <si>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</si>
  <si>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</si>
  <si>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</si>
  <si>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</si>
  <si>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</si>
  <si>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</si>
  <si>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</si>
  <si>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</si>
  <si>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</si>
  <si>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</si>
  <si>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</si>
  <si>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</si>
  <si>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</si>
  <si>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</si>
  <si>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</si>
  <si>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</si>
  <si>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</si>
  <si>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</si>
  <si>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</si>
  <si>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</si>
  <si>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</si>
  <si>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</si>
  <si>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</si>
  <si>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</si>
  <si>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</si>
  <si>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</si>
  <si>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</si>
  <si>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</si>
  <si>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</si>
  <si>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</si>
  <si>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</si>
  <si>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</si>
  <si>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</si>
  <si>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</si>
  <si>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</si>
  <si>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</si>
  <si>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</si>
  <si>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</si>
  <si>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</si>
  <si>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</si>
  <si>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</si>
  <si>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</si>
  <si>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</si>
  <si>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</si>
  <si>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</si>
  <si>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</si>
  <si>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</si>
  <si>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</si>
  <si>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</si>
  <si>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</si>
  <si>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</si>
  <si>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</si>
  <si>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</si>
  <si>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</si>
  <si>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</si>
  <si>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</si>
  <si>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</si>
  <si>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</si>
  <si>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</si>
  <si>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</si>
  <si>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</si>
  <si>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</si>
  <si>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</si>
  <si>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</si>
  <si>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</si>
  <si>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</si>
  <si>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</si>
  <si>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</si>
  <si>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</si>
  <si>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</si>
  <si>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</si>
  <si>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</si>
  <si>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</si>
  <si>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</si>
  <si>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</si>
  <si>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</si>
  <si>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</si>
  <si>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</si>
  <si>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</si>
  <si>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</si>
  <si>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</si>
  <si>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</si>
  <si>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</si>
  <si>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</si>
  <si>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</si>
  <si>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</si>
  <si>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</si>
  <si>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</si>
  <si>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</si>
  <si>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</si>
  <si>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</si>
  <si>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</si>
  <si>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</si>
  <si>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</si>
  <si>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</si>
  <si>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</si>
  <si>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</si>
  <si>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</si>
  <si>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</si>
  <si>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</si>
  <si>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</si>
  <si>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</si>
  <si>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</si>
  <si>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</si>
  <si>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</si>
  <si>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</si>
  <si>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</si>
  <si>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</si>
  <si>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</si>
  <si>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</si>
  <si>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</si>
  <si>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</si>
  <si>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</si>
  <si>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</si>
  <si>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</si>
  <si>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</si>
  <si>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</si>
  <si>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</si>
  <si>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</si>
  <si>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</si>
  <si>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</si>
  <si>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</si>
  <si>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</si>
  <si>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</si>
  <si>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</si>
  <si>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</si>
  <si>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</si>
  <si>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</si>
  <si>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</si>
  <si>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</si>
  <si>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</si>
  <si>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</si>
  <si>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</si>
  <si>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</si>
  <si>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</si>
  <si>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</si>
  <si>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</si>
  <si>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</si>
  <si>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</si>
  <si>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</si>
  <si>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</si>
  <si>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</si>
  <si>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</si>
  <si>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</si>
  <si>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</si>
  <si>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</si>
  <si>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</si>
  <si>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</si>
  <si>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</si>
  <si>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</si>
  <si>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</si>
  <si>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</si>
  <si>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</si>
  <si>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</si>
  <si>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</si>
  <si>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</si>
  <si>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</si>
  <si>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</si>
  <si>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</si>
  <si>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</si>
  <si>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</si>
  <si>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</si>
  <si>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</si>
  <si>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</si>
  <si>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</si>
  <si>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</si>
  <si>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</si>
  <si>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</si>
  <si>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</si>
  <si>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</si>
  <si>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</si>
  <si>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</si>
  <si>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</si>
  <si>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</si>
  <si>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</si>
  <si>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</si>
  <si>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</si>
  <si>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</si>
  <si>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</si>
  <si>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</si>
  <si>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</si>
  <si>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</si>
  <si>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</si>
  <si>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</si>
  <si>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</si>
  <si>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</si>
  <si>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</si>
  <si>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</si>
  <si>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</si>
  <si>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</si>
  <si>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</si>
  <si>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</si>
  <si>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</si>
  <si>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</si>
  <si>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</si>
  <si>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</si>
  <si>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</si>
  <si>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</si>
  <si>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</si>
  <si>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</si>
  <si>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</si>
  <si>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</si>
  <si>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</si>
  <si>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</si>
  <si>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</si>
  <si>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</si>
  <si>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</si>
  <si>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</si>
  <si>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</si>
  <si>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</si>
  <si>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</si>
  <si>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</si>
  <si>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</si>
  <si>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</si>
  <si>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</si>
  <si>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</si>
  <si>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</si>
  <si>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</si>
  <si>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</si>
  <si>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</si>
  <si>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</si>
  <si>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</si>
  <si>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</si>
  <si>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</si>
  <si>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</si>
  <si>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</si>
  <si>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</si>
  <si>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</si>
  <si>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</si>
  <si>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</si>
  <si>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</si>
  <si>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</si>
  <si>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</si>
  <si>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</si>
  <si>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</si>
  <si>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</si>
  <si>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</si>
  <si>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</si>
  <si>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</si>
  <si>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</si>
  <si>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</si>
  <si>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</si>
  <si>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</si>
  <si>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</si>
  <si>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</si>
  <si>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</si>
  <si>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</si>
  <si>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</si>
  <si>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</si>
  <si>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</si>
  <si>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</si>
  <si>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</si>
  <si>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</si>
  <si>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</si>
  <si>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</si>
  <si>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</si>
  <si>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</si>
  <si>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</si>
  <si>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</si>
  <si>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</si>
  <si>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</si>
  <si>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</si>
  <si>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</si>
  <si>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</si>
  <si>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</si>
  <si>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</si>
  <si>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</si>
  <si>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</si>
  <si>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</si>
  <si>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</si>
  <si>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</si>
  <si>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</si>
  <si>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</si>
  <si>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</si>
  <si>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</si>
  <si>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</si>
  <si>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</si>
  <si>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</si>
  <si>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</si>
  <si>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</si>
  <si>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</si>
  <si>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</si>
  <si>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</si>
  <si>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</si>
  <si>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</si>
  <si>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</si>
  <si>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</si>
  <si>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</si>
  <si>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</si>
  <si>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</si>
  <si>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</si>
  <si>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</si>
  <si>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</si>
  <si>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</si>
  <si>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</si>
  <si>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</si>
  <si>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</si>
  <si>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</si>
  <si>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</si>
  <si>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</si>
  <si>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</si>
  <si>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</si>
  <si>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</si>
  <si>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</si>
  <si>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</si>
  <si>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</si>
  <si>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</si>
  <si>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</si>
  <si>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</si>
  <si>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</si>
  <si>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</si>
  <si>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</si>
  <si>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</si>
  <si>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</si>
  <si>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</si>
  <si>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</si>
  <si>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</si>
  <si>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</si>
  <si>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</si>
  <si>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</si>
  <si>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</si>
  <si>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</si>
  <si>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</si>
  <si>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</si>
  <si>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</si>
  <si>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</si>
  <si>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</si>
  <si>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</si>
  <si>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</si>
  <si>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</si>
  <si>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</si>
  <si>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</si>
  <si>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</si>
  <si>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</si>
  <si>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</si>
  <si>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</si>
  <si>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</si>
  <si>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</si>
  <si>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</si>
  <si>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</si>
  <si>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</si>
  <si>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</si>
  <si>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</si>
  <si>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</si>
  <si>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</si>
  <si>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</si>
  <si>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</si>
  <si>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</si>
  <si>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</si>
  <si>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</si>
  <si>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</si>
  <si>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</si>
  <si>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</si>
  <si>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</si>
  <si>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</si>
  <si>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</si>
  <si>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</si>
  <si>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</si>
  <si>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</si>
  <si>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</si>
  <si>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</si>
  <si>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</si>
  <si>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</si>
  <si>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</si>
  <si>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</si>
  <si>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</si>
  <si>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</si>
  <si>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</si>
  <si>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</si>
  <si>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</si>
  <si>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</si>
  <si>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</si>
  <si>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</si>
  <si>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</si>
  <si>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</si>
  <si>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</si>
  <si>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</si>
  <si>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</si>
  <si>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</si>
  <si>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</si>
  <si>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</si>
  <si>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</si>
  <si>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</si>
  <si>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</si>
  <si>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</si>
  <si>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</si>
  <si>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</si>
  <si>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</si>
  <si>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</si>
  <si>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</si>
  <si>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</si>
  <si>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</si>
  <si>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</si>
  <si>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</si>
  <si>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</si>
  <si>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</si>
  <si>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</si>
  <si>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</si>
  <si>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</si>
  <si>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</si>
  <si>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</si>
  <si>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</si>
  <si>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</si>
  <si>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</si>
  <si>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</si>
  <si>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</si>
  <si>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</si>
  <si>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</si>
  <si>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</si>
  <si>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</si>
  <si>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</si>
  <si>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</si>
  <si>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</si>
  <si>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</si>
  <si>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</si>
  <si>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</si>
  <si>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</si>
  <si>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</si>
  <si>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</si>
  <si>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</si>
  <si>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</si>
  <si>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</si>
  <si>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</si>
  <si>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</si>
  <si>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</si>
  <si>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</si>
  <si>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</si>
  <si>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</si>
  <si>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</si>
  <si>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</si>
  <si>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</si>
  <si>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</si>
  <si>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</si>
  <si>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</si>
  <si>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</si>
  <si>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</si>
  <si>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</si>
  <si>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</si>
  <si>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</si>
  <si>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</si>
  <si>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</si>
  <si>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</si>
  <si>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</si>
  <si>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</si>
  <si>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</si>
  <si>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</si>
  <si>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</si>
  <si>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</si>
  <si>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</si>
  <si>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</si>
  <si>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</si>
  <si>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</si>
  <si>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</si>
  <si>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</si>
  <si>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</si>
  <si>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</si>
  <si>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</si>
  <si>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</si>
  <si>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</si>
  <si>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</si>
  <si>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</si>
  <si>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</si>
  <si>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</si>
  <si>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</si>
  <si>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</si>
  <si>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</si>
  <si>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</si>
  <si>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</si>
  <si>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</si>
  <si>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</si>
  <si>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</si>
  <si>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</si>
  <si>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</si>
  <si>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</si>
  <si>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</si>
  <si>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</si>
  <si>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</si>
  <si>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</si>
  <si>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</si>
  <si>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</si>
  <si>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</si>
  <si>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</si>
  <si>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</si>
  <si>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</si>
  <si>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</si>
  <si>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</si>
  <si>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</si>
  <si>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</si>
  <si>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</si>
  <si>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</si>
  <si>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</si>
  <si>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</si>
  <si>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</si>
  <si>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</si>
  <si>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</si>
  <si>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</si>
  <si>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</si>
  <si>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</si>
  <si>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</si>
  <si>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</si>
  <si>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</si>
  <si>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</si>
  <si>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</si>
  <si>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</si>
  <si>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</si>
  <si>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</si>
  <si>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</si>
  <si>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</si>
  <si>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</si>
  <si>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</si>
  <si>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</si>
  <si>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</si>
  <si>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</si>
  <si>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</si>
  <si>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</si>
  <si>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</si>
  <si>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</si>
  <si>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</si>
  <si>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</si>
  <si>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</si>
  <si>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</si>
  <si>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</si>
  <si>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</si>
  <si>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</si>
  <si>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</si>
  <si>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</si>
  <si>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</si>
  <si>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</si>
  <si>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</si>
  <si>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</si>
  <si>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</si>
  <si>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</si>
  <si>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</si>
  <si>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</si>
  <si>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</si>
  <si>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</si>
  <si>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</si>
  <si>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</si>
  <si>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</si>
  <si>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</si>
  <si>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</si>
  <si>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</si>
  <si>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</si>
  <si>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</si>
  <si>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</si>
  <si>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</si>
  <si>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</si>
  <si>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</si>
  <si>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</si>
  <si>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</si>
  <si>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</si>
  <si>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</si>
  <si>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</si>
  <si>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</si>
  <si>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</si>
  <si>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</si>
  <si>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</si>
  <si>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</si>
  <si>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</si>
  <si>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</si>
  <si>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</si>
  <si>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</si>
  <si>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</si>
  <si>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</si>
  <si>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</si>
  <si>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</si>
  <si>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</si>
  <si>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</si>
  <si>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</si>
  <si>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</si>
  <si>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</si>
  <si>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</si>
  <si>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</si>
  <si>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</si>
  <si>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</si>
  <si>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</si>
  <si>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</si>
  <si>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</si>
  <si>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</si>
  <si>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</si>
  <si>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</si>
  <si>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</si>
  <si>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</si>
  <si>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</si>
  <si>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</si>
  <si>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</si>
  <si>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</si>
  <si>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</si>
  <si>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</si>
  <si>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</si>
  <si>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</si>
  <si>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</si>
  <si>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</si>
  <si>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</si>
  <si>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</si>
  <si>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</si>
  <si>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</si>
  <si>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</si>
  <si>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</si>
  <si>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</si>
  <si>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</si>
  <si>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</si>
  <si>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</si>
  <si>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</si>
  <si>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</si>
  <si>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</si>
  <si>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</si>
  <si>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</si>
  <si>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</si>
  <si>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</si>
  <si>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</si>
  <si>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</si>
  <si>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</si>
  <si>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</si>
  <si>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</si>
  <si>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</si>
  <si>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</si>
  <si>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</si>
  <si>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</si>
  <si>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</si>
  <si>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</si>
  <si>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</si>
  <si>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</si>
  <si>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</si>
  <si>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</si>
  <si>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</si>
  <si>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</si>
  <si>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</si>
  <si>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</si>
  <si>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</si>
  <si>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</si>
  <si>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</si>
  <si>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</si>
  <si>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</si>
  <si>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</si>
  <si>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</si>
  <si>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</si>
  <si>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</si>
  <si>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</si>
  <si>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</si>
  <si>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</si>
  <si>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</si>
  <si>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</si>
  <si>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</si>
  <si>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</si>
  <si>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</si>
  <si>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</si>
  <si>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</si>
  <si>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</si>
  <si>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</si>
  <si>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</si>
  <si>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</si>
  <si>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</si>
  <si>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</si>
  <si>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</si>
  <si>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</si>
  <si>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</si>
  <si>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</si>
  <si>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</si>
  <si>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</si>
  <si>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</si>
  <si>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</si>
  <si>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</si>
  <si>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</si>
  <si>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</si>
  <si>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</si>
  <si>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</si>
  <si>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</si>
  <si>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</si>
  <si>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</si>
  <si>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</si>
  <si>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</si>
  <si>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</si>
  <si>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</si>
  <si>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</si>
  <si>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</si>
  <si>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</si>
  <si>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</si>
  <si>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</si>
  <si>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</si>
  <si>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</si>
  <si>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</si>
  <si>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</si>
  <si>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</si>
  <si>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</si>
  <si>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</si>
  <si>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</si>
  <si>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</si>
  <si>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</si>
  <si>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</si>
  <si>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</si>
  <si>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</si>
  <si>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</si>
  <si>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</si>
  <si>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</si>
  <si>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</si>
  <si>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</si>
  <si>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</si>
  <si>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</si>
  <si>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</si>
  <si>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</si>
  <si>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</si>
  <si>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</si>
  <si>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</si>
  <si>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</si>
  <si>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</si>
  <si>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</si>
  <si>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</si>
  <si>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</si>
  <si>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</si>
  <si>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</si>
  <si>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</si>
  <si>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</si>
  <si>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</si>
  <si>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</si>
  <si>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</si>
  <si>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</si>
  <si>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</si>
  <si>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</si>
  <si>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</si>
  <si>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</si>
  <si>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</si>
  <si>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</si>
  <si>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</si>
  <si>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</si>
  <si>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</si>
  <si>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</si>
  <si>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</si>
  <si>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</si>
  <si>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</si>
  <si>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</si>
  <si>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</si>
  <si>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</si>
  <si>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</si>
  <si>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</si>
  <si>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</si>
  <si>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</si>
  <si>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</si>
  <si>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</si>
  <si>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</si>
  <si>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</si>
  <si>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</si>
  <si>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</si>
  <si>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</si>
  <si>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</si>
  <si>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</si>
  <si>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</si>
  <si>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</si>
  <si>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</si>
  <si>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</si>
  <si>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</si>
  <si>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</si>
  <si>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</si>
  <si>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</si>
  <si>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</si>
  <si>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</si>
  <si>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</si>
  <si>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</si>
  <si>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</si>
  <si>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</si>
  <si>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</si>
  <si>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</si>
  <si>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</si>
  <si>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</si>
  <si>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</si>
  <si>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</si>
  <si>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</si>
  <si>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</si>
  <si>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</si>
  <si>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</si>
  <si>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</si>
  <si>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</si>
  <si>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</si>
  <si>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</si>
  <si>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</si>
  <si>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</si>
  <si>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</si>
  <si>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</si>
  <si>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</si>
  <si>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</si>
  <si>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</si>
  <si>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</si>
  <si>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</si>
  <si>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</si>
  <si>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</si>
  <si>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</si>
  <si>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</si>
  <si>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</si>
  <si>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</si>
  <si>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</si>
  <si>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</si>
  <si>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</si>
  <si>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</si>
  <si>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</si>
  <si>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</si>
  <si>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</si>
  <si>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</si>
  <si>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</si>
  <si>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</si>
  <si>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</si>
  <si>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</si>
  <si>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</si>
  <si>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</si>
  <si>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</si>
  <si>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</si>
  <si>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</si>
  <si>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</si>
  <si>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</si>
  <si>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</si>
  <si>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</si>
  <si>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</si>
  <si>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</si>
  <si>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</si>
  <si>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</si>
  <si>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</si>
  <si>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</si>
  <si>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</si>
  <si>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</si>
  <si>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</si>
  <si>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</si>
  <si>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</si>
  <si>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</si>
  <si>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</si>
  <si>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</si>
  <si>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</si>
  <si>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</si>
  <si>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</si>
  <si>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</si>
  <si>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</si>
  <si>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</si>
  <si>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</si>
  <si>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</si>
  <si>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</si>
  <si>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</si>
  <si>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</si>
  <si>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</si>
  <si>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</si>
  <si>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</si>
  <si>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</si>
  <si>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</si>
  <si>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</si>
  <si>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</si>
  <si>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</si>
  <si>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</si>
  <si>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</si>
  <si>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</si>
  <si>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</si>
  <si>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</si>
  <si>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</si>
  <si>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</si>
  <si>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</si>
  <si>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</si>
  <si>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</si>
  <si>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</si>
  <si>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</si>
  <si>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</si>
  <si>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</si>
  <si>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</si>
  <si>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</si>
  <si>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</si>
  <si>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</si>
  <si>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</si>
  <si>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</si>
  <si>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</si>
  <si>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</si>
  <si>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</si>
  <si>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</si>
  <si>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</si>
  <si>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</si>
  <si>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</si>
  <si>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</si>
  <si>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</si>
  <si>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</si>
  <si>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</si>
  <si>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</si>
  <si>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</si>
  <si>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</si>
  <si>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</si>
  <si>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</si>
  <si>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</si>
  <si>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</si>
  <si>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</si>
  <si>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</si>
  <si>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</si>
  <si>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</si>
  <si>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</si>
  <si>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</si>
  <si>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</si>
  <si>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</si>
  <si>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</si>
  <si>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</si>
  <si>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</si>
  <si>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</si>
  <si>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</si>
  <si>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</si>
  <si>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</si>
  <si>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</si>
  <si>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</si>
  <si>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</si>
  <si>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</si>
  <si>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</si>
  <si>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</si>
  <si>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</si>
  <si>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</si>
  <si>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</si>
  <si>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</si>
  <si>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</si>
  <si>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</si>
  <si>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</si>
  <si>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</si>
  <si>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</si>
  <si>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</si>
  <si>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</si>
  <si>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</si>
  <si>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</si>
  <si>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</si>
  <si>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</si>
  <si>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</si>
  <si>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</si>
  <si>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</si>
  <si>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</si>
  <si>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</si>
  <si>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</si>
  <si>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</si>
  <si>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</si>
  <si>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</si>
  <si>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</si>
  <si>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</si>
  <si>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</si>
  <si>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</si>
  <si>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</si>
  <si>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</si>
  <si>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</si>
  <si>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</si>
  <si>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</si>
  <si>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</si>
  <si>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</si>
  <si>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</si>
  <si>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</si>
  <si>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</si>
  <si>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</si>
  <si>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</si>
  <si>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</si>
  <si>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</si>
  <si>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</si>
  <si>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</si>
  <si>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</si>
  <si>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</si>
  <si>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</si>
  <si>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</si>
  <si>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</si>
  <si>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</si>
  <si>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</si>
  <si>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</si>
  <si>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</si>
  <si>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</si>
  <si>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</si>
  <si>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</si>
  <si>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</si>
  <si>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</si>
  <si>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</si>
  <si>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</si>
  <si>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</si>
  <si>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</si>
  <si>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</si>
  <si>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</si>
  <si>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</si>
  <si>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</si>
  <si>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</si>
  <si>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</si>
  <si>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</si>
  <si>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</si>
  <si>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</si>
  <si>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</si>
  <si>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</si>
  <si>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</si>
  <si>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</si>
  <si>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</si>
  <si>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</si>
  <si>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</si>
  <si>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</si>
  <si>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</si>
  <si>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</si>
  <si>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</si>
  <si>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</si>
  <si>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</si>
  <si>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</si>
  <si>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</si>
  <si>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</si>
  <si>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</si>
  <si>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</si>
  <si>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</si>
  <si>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</si>
  <si>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</si>
  <si>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</si>
  <si>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</si>
  <si>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</si>
  <si>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</si>
  <si>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</si>
  <si>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</si>
  <si>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</si>
  <si>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</si>
  <si>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</si>
  <si>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</si>
  <si>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</si>
  <si>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</si>
  <si>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</si>
  <si>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</si>
  <si>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</si>
  <si>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</si>
  <si>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</si>
  <si>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</si>
  <si>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</si>
  <si>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</si>
  <si>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</si>
  <si>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</si>
  <si>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</si>
  <si>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</si>
  <si>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</si>
  <si>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</si>
  <si>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</si>
  <si>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</si>
  <si>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</si>
  <si>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</si>
  <si>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</si>
  <si>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</si>
  <si>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</si>
  <si>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</si>
  <si>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</si>
  <si>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</si>
  <si>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</si>
  <si>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</si>
  <si>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</si>
  <si>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</si>
  <si>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</si>
  <si>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</si>
  <si>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</si>
  <si>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</si>
  <si>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</si>
  <si>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</si>
  <si>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</si>
  <si>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</si>
  <si>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</si>
  <si>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</si>
  <si>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</si>
  <si>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</si>
  <si>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</si>
  <si>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</si>
  <si>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</si>
  <si>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</si>
  <si>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</si>
  <si>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</si>
  <si>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</si>
  <si>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</si>
  <si>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</si>
  <si>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</si>
  <si>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</si>
  <si>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</si>
  <si>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</si>
  <si>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</si>
  <si>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</si>
  <si>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</si>
  <si>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</si>
  <si>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</si>
  <si>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</si>
  <si>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</si>
  <si>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</si>
  <si>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</si>
  <si>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</si>
  <si>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</si>
  <si>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</si>
  <si>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</si>
  <si>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</si>
  <si>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</si>
  <si>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</si>
  <si>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</si>
  <si>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</si>
  <si>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</si>
  <si>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</si>
  <si>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</si>
  <si>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</si>
  <si>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</si>
  <si>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</si>
  <si>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</si>
  <si>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</si>
  <si>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</si>
  <si>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</si>
  <si>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</si>
  <si>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</si>
  <si>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</si>
  <si>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</si>
  <si>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</si>
  <si>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</si>
  <si>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</si>
  <si>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</si>
  <si>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</si>
  <si>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</si>
  <si>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</si>
  <si>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</si>
  <si>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</si>
  <si>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</si>
  <si>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</si>
  <si>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</si>
  <si>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</si>
  <si>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</si>
  <si>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</si>
  <si>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</si>
  <si>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</si>
  <si>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</si>
  <si>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</si>
  <si>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</si>
  <si>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</si>
  <si>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</si>
  <si>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</si>
  <si>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</si>
  <si>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</si>
  <si>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</si>
  <si>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</si>
  <si>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</si>
  <si>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</si>
  <si>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</si>
  <si>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</si>
  <si>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</si>
  <si>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</si>
  <si>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</si>
  <si>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</si>
  <si>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</si>
  <si>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</si>
  <si>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</si>
  <si>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</si>
  <si>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</si>
  <si>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</si>
  <si>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</si>
  <si>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</si>
  <si>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</si>
  <si>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</si>
  <si>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</si>
  <si>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</si>
  <si>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</si>
  <si>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</si>
  <si>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</si>
  <si>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</si>
  <si>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</si>
  <si>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</si>
  <si>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</si>
  <si>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</si>
  <si>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</si>
  <si>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</si>
  <si>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</si>
  <si>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</si>
  <si>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</si>
  <si>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</si>
  <si>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</si>
  <si>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</si>
  <si>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</si>
  <si>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</si>
  <si>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</si>
  <si>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</si>
  <si>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</si>
  <si>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</si>
  <si>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</si>
  <si>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</si>
  <si>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</si>
  <si>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</si>
  <si>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</si>
  <si>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</si>
  <si>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</si>
  <si>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</si>
  <si>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</si>
  <si>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</si>
  <si>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</si>
  <si>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</si>
  <si>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</si>
  <si>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</si>
  <si>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</si>
  <si>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</si>
  <si>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</si>
  <si>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</si>
  <si>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</si>
  <si>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</si>
  <si>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</si>
  <si>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</si>
  <si>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</si>
  <si>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</si>
  <si>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</si>
  <si>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</si>
  <si>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</si>
  <si>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</si>
  <si>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</si>
  <si>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</si>
  <si>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</si>
  <si>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</si>
  <si>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</si>
  <si>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</si>
  <si>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</si>
  <si>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</si>
  <si>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</si>
  <si>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</si>
  <si>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</si>
  <si>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</si>
  <si>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</si>
  <si>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</si>
  <si>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</si>
  <si>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</si>
  <si>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</si>
  <si>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</si>
  <si>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</si>
  <si>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</si>
  <si>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</si>
  <si>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</si>
  <si>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</si>
  <si>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</si>
  <si>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</si>
  <si>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</si>
  <si>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</si>
  <si>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</si>
  <si>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</si>
  <si>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</si>
  <si>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</si>
  <si>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</si>
  <si>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</si>
  <si>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</si>
  <si>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</si>
  <si>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</si>
  <si>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</si>
  <si>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</si>
  <si>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</si>
  <si>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</si>
  <si>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</si>
  <si>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</si>
  <si>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</si>
  <si>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</si>
  <si>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</si>
  <si>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</si>
  <si>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</si>
  <si>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</si>
  <si>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</si>
  <si>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</si>
  <si>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</si>
  <si>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</si>
  <si>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</si>
  <si>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</si>
  <si>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</si>
  <si>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</si>
  <si>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</si>
  <si>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</si>
  <si>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</si>
  <si>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</si>
  <si>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</si>
  <si>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</si>
  <si>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</si>
  <si>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</si>
  <si>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</si>
  <si>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</si>
  <si>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</si>
  <si>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</si>
  <si>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</si>
  <si>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</si>
  <si>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</si>
  <si>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</si>
  <si>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</si>
  <si>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</si>
  <si>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</si>
  <si>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</si>
  <si>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</si>
  <si>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</si>
  <si>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</si>
  <si>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</si>
  <si>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</si>
  <si>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</si>
  <si>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</si>
  <si>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</si>
  <si>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</si>
  <si>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</si>
  <si>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</si>
  <si>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</si>
  <si>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</si>
  <si>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</si>
  <si>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</si>
  <si>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</si>
  <si>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</si>
  <si>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</si>
  <si>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</si>
  <si>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</si>
  <si>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</si>
  <si>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</si>
  <si>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</si>
  <si>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</si>
  <si>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</si>
  <si>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</si>
  <si>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</si>
  <si>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</si>
  <si>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</si>
  <si>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</si>
  <si>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</si>
  <si>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</si>
  <si>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</si>
  <si>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</si>
  <si>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</si>
  <si>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</si>
  <si>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</si>
  <si>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</si>
  <si>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</si>
  <si>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</si>
  <si>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</si>
  <si>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</si>
  <si>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</si>
  <si>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</si>
  <si>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</si>
  <si>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</si>
  <si>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</si>
  <si>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</si>
  <si>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</si>
  <si>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</si>
  <si>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</si>
  <si>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</si>
  <si>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</si>
  <si>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</si>
  <si>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</si>
  <si>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</si>
  <si>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</si>
  <si>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</si>
  <si>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</si>
  <si>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</si>
  <si>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</si>
  <si>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</si>
  <si>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</si>
  <si>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</si>
  <si>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</si>
  <si>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</si>
  <si>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</si>
  <si>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</si>
  <si>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</si>
  <si>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</si>
  <si>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</si>
  <si>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</si>
  <si>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</si>
  <si>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</si>
  <si>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</si>
  <si>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</si>
  <si>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</si>
  <si>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</si>
  <si>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</si>
  <si>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</si>
  <si>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</si>
  <si>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</si>
  <si>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</si>
  <si>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</si>
  <si>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</si>
  <si>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</si>
  <si>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</si>
  <si>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</si>
  <si>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</si>
  <si>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</si>
  <si>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</si>
  <si>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</si>
  <si>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</si>
  <si>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</si>
  <si>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</si>
  <si>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</si>
  <si>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</si>
  <si>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</si>
  <si>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</si>
  <si>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</si>
  <si>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</si>
  <si>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</si>
  <si>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</si>
  <si>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</si>
  <si>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</si>
  <si>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</si>
  <si>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</si>
  <si>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</si>
  <si>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</si>
  <si>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</si>
  <si>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</si>
  <si>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</si>
  <si>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</si>
  <si>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</si>
  <si>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</si>
  <si>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</si>
  <si>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</si>
  <si>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</si>
  <si>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</si>
  <si>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</si>
  <si>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</si>
  <si>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</si>
  <si>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</si>
  <si>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</si>
  <si>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</si>
  <si>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</si>
  <si>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</si>
  <si>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</si>
  <si>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</si>
  <si>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</si>
  <si>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</si>
  <si>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</si>
  <si>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</si>
  <si>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</si>
  <si>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</si>
  <si>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</si>
  <si>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</si>
  <si>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</si>
  <si>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</si>
  <si>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</si>
  <si>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</si>
  <si>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</si>
  <si>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</si>
  <si>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</si>
  <si>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</si>
  <si>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</si>
  <si>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</si>
  <si>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</si>
  <si>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</si>
  <si>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</si>
  <si>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</si>
  <si>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</si>
  <si>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</si>
  <si>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</si>
  <si>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</si>
  <si>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</si>
  <si>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</si>
  <si>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</si>
  <si>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</si>
  <si>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</si>
  <si>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</si>
  <si>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</si>
  <si>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</si>
  <si>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</si>
  <si>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</si>
  <si>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</si>
  <si>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</si>
  <si>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</si>
  <si>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</si>
  <si>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</si>
  <si>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</si>
  <si>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</si>
  <si>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</si>
  <si>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</si>
  <si>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</si>
  <si>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</si>
  <si>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</si>
  <si>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</si>
  <si>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</si>
  <si>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</si>
  <si>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</si>
  <si>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</si>
  <si>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</si>
  <si>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</si>
  <si>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</si>
  <si>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</si>
  <si>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</si>
  <si>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</si>
  <si>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</si>
  <si>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</si>
  <si>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</si>
  <si>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</si>
  <si>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</si>
  <si>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</si>
  <si>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</si>
  <si>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</si>
  <si>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</si>
  <si>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</si>
  <si>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</si>
  <si>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</si>
  <si>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</si>
  <si>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</si>
  <si>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</si>
  <si>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</si>
  <si>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</si>
  <si>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</si>
  <si>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</si>
  <si>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</si>
  <si>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</si>
  <si>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</si>
  <si>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</si>
  <si>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</si>
  <si>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</si>
  <si>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</si>
  <si>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</si>
  <si>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</si>
  <si>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</si>
  <si>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</si>
  <si>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</si>
  <si>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</si>
  <si>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</si>
  <si>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</si>
  <si>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</si>
  <si>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</si>
  <si>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</si>
  <si>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</si>
  <si>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</si>
  <si>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</si>
  <si>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</si>
  <si>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</si>
  <si>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</si>
  <si>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</si>
  <si>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</si>
  <si>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</si>
  <si>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</si>
  <si>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</si>
  <si>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</si>
  <si>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</si>
  <si>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</si>
  <si>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</si>
  <si>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</si>
  <si>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</si>
  <si>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</si>
  <si>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</si>
  <si>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</si>
  <si>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</si>
  <si>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</si>
  <si>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</si>
  <si>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</si>
  <si>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</si>
  <si>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</si>
  <si>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</si>
  <si>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</si>
  <si>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</si>
  <si>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</si>
  <si>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</si>
  <si>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</si>
  <si>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</si>
  <si>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</si>
  <si>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</si>
  <si>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</si>
  <si>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</si>
  <si>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</si>
  <si>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</si>
  <si>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</si>
  <si>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</si>
  <si>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</si>
  <si>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</si>
  <si>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</si>
  <si>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</si>
  <si>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</si>
  <si>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</si>
  <si>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</si>
  <si>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</si>
  <si>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</si>
  <si>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</si>
  <si>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</si>
  <si>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</si>
  <si>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</si>
  <si>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</si>
  <si>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</si>
  <si>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</si>
  <si>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</si>
  <si>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</si>
  <si>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</si>
  <si>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</si>
  <si>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</si>
  <si>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</si>
  <si>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</si>
  <si>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</si>
  <si>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</si>
  <si>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</si>
  <si>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</si>
  <si>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</si>
  <si>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</si>
  <si>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</si>
  <si>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</si>
  <si>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</si>
  <si>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</si>
  <si>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</si>
  <si>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</si>
  <si>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</si>
  <si>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</si>
  <si>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</si>
  <si>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</si>
  <si>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</si>
  <si>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</si>
  <si>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</si>
  <si>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</si>
  <si>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</si>
  <si>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</si>
  <si>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</si>
  <si>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</si>
  <si>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</si>
  <si>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</si>
  <si>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</si>
  <si>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</si>
  <si>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</si>
  <si>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</si>
  <si>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</si>
  <si>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</si>
  <si>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</si>
  <si>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</si>
  <si>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</si>
  <si>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</si>
  <si>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</si>
  <si>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</si>
  <si>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</si>
  <si>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</si>
  <si>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</si>
  <si>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</si>
  <si>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</si>
  <si>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</si>
  <si>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</si>
  <si>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</si>
  <si>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</si>
  <si>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</si>
  <si>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</si>
  <si>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</si>
  <si>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</si>
  <si>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</si>
  <si>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</si>
  <si>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</si>
  <si>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</si>
  <si>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</si>
  <si>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</si>
  <si>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</si>
  <si>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</si>
  <si>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</si>
  <si>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</si>
  <si>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</si>
  <si>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</si>
  <si>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</si>
  <si>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</si>
  <si>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</si>
  <si>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</si>
  <si>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</si>
  <si>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</si>
  <si>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</si>
  <si>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</si>
  <si>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</si>
  <si>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</si>
  <si>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</si>
  <si>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</si>
  <si>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</si>
  <si>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</si>
  <si>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</si>
  <si>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</si>
  <si>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</si>
  <si>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</si>
  <si>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</si>
  <si>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</si>
  <si>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</si>
  <si>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</si>
  <si>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</si>
  <si>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</si>
  <si>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</si>
  <si>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</si>
  <si>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</si>
  <si>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</si>
  <si>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</si>
  <si>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</si>
  <si>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</si>
  <si>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</si>
  <si>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</si>
  <si>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</si>
  <si>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</si>
  <si>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</si>
  <si>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</si>
  <si>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</si>
  <si>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</si>
  <si>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</si>
  <si>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</si>
  <si>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</si>
  <si>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</si>
  <si>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</si>
  <si>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</si>
  <si>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</si>
  <si>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</si>
  <si>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</si>
  <si>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</si>
  <si>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</si>
  <si>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</si>
  <si>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</si>
  <si>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</si>
  <si>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</si>
  <si>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</si>
  <si>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</si>
  <si>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</si>
  <si>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</si>
  <si>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</si>
  <si>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</si>
  <si>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</si>
  <si>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</si>
  <si>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</si>
  <si>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</si>
  <si>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</si>
  <si>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</si>
  <si>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</si>
  <si>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</si>
  <si>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</si>
  <si>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</si>
  <si>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</si>
  <si>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</si>
  <si>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</si>
  <si>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</si>
  <si>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</si>
  <si>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</si>
  <si>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</si>
  <si>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</si>
  <si>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</si>
  <si>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</si>
  <si>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</si>
  <si>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</si>
  <si>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</si>
  <si>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</si>
  <si>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</si>
  <si>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</si>
  <si>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</si>
  <si>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</si>
  <si>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</si>
  <si>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</si>
  <si>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</si>
  <si>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</si>
  <si>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</si>
  <si>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</si>
  <si>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</si>
  <si>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</si>
  <si>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</si>
  <si>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</si>
  <si>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</si>
  <si>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</si>
  <si>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</si>
  <si>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</si>
  <si>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</si>
  <si>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</si>
  <si>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</si>
  <si>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</si>
  <si>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</si>
  <si>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</si>
  <si>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</si>
  <si>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</si>
  <si>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</si>
  <si>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</si>
  <si>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</si>
  <si>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</si>
  <si>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</si>
  <si>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</si>
  <si>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</si>
  <si>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</si>
  <si>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</si>
  <si>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</si>
  <si>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</si>
  <si>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</si>
  <si>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</si>
  <si>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</si>
  <si>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</si>
  <si>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</si>
  <si>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</si>
  <si>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</si>
  <si>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</si>
  <si>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</si>
  <si>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</si>
  <si>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</si>
  <si>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</si>
  <si>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</si>
  <si>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</si>
  <si>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</si>
  <si>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</si>
  <si>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</si>
  <si>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</si>
  <si>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</si>
  <si>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</si>
  <si>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</si>
  <si>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</si>
  <si>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</si>
  <si>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</si>
  <si>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</si>
  <si>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</si>
  <si>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</si>
  <si>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</si>
  <si>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</si>
  <si>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</si>
  <si>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</si>
  <si>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</si>
  <si>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</si>
  <si>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</si>
  <si>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</si>
  <si>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</si>
  <si>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</si>
  <si>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</si>
  <si>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</si>
  <si>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</si>
  <si>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</si>
  <si>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</si>
  <si>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</si>
  <si>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</si>
  <si>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</si>
  <si>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</si>
  <si>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</si>
  <si>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</si>
  <si>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</si>
  <si>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</si>
  <si>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</si>
  <si>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</si>
  <si>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</si>
  <si>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</si>
  <si>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</si>
  <si>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</si>
  <si>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</si>
  <si>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</si>
  <si>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</si>
  <si>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</si>
  <si>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</si>
  <si>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</si>
  <si>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</si>
  <si>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</si>
  <si>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</si>
  <si>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</si>
  <si>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</si>
  <si>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</si>
  <si>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</si>
  <si>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</si>
  <si>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</si>
  <si>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</si>
  <si>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</si>
  <si>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</si>
  <si>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</si>
  <si>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</si>
  <si>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</si>
  <si>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</si>
  <si>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</si>
  <si>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</si>
  <si>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</si>
  <si>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</si>
  <si>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</si>
  <si>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</si>
  <si>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</si>
  <si>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</si>
  <si>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</si>
  <si>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</si>
  <si>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</si>
  <si>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</si>
  <si>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</si>
  <si>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</si>
  <si>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</si>
  <si>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</si>
  <si>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</si>
  <si>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</si>
  <si>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</si>
  <si>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</si>
  <si>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</si>
  <si>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</si>
  <si>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</si>
  <si>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</si>
  <si>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</si>
  <si>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</si>
  <si>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</si>
  <si>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</si>
  <si>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</si>
  <si>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</si>
  <si>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</si>
  <si>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</si>
  <si>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</si>
  <si>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</si>
  <si>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</si>
  <si>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</si>
  <si>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</si>
  <si>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</si>
  <si>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</si>
  <si>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</si>
  <si>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</si>
  <si>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</si>
  <si>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</si>
  <si>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</si>
  <si>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</si>
  <si>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</si>
  <si>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</si>
  <si>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</si>
  <si>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</si>
  <si>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</si>
  <si>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</si>
  <si>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</si>
  <si>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</si>
  <si>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</si>
  <si>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</si>
  <si>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</si>
  <si>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</si>
  <si>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</si>
  <si>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</si>
  <si>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</si>
  <si>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</si>
  <si>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</si>
  <si>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</si>
  <si>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</si>
  <si>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</si>
  <si>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</si>
  <si>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</si>
  <si>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</si>
  <si>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</si>
  <si>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</si>
  <si>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</si>
  <si>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</si>
  <si>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</si>
  <si>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</si>
  <si>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</si>
  <si>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</si>
  <si>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</si>
  <si>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</si>
  <si>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</si>
  <si>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</si>
  <si>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</si>
  <si>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</si>
  <si>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</si>
  <si>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</si>
  <si>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</si>
  <si>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</si>
  <si>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</si>
  <si>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</si>
  <si>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</si>
  <si>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</si>
  <si>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</si>
  <si>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</si>
  <si>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</si>
  <si>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</si>
  <si>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</si>
  <si>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</si>
  <si>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</si>
  <si>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</si>
  <si>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</si>
  <si>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</si>
  <si>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</si>
  <si>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</si>
  <si>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</si>
  <si>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</si>
  <si>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</si>
  <si>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</si>
  <si>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</si>
  <si>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</si>
  <si>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</si>
  <si>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</si>
  <si>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</si>
  <si>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</si>
  <si>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</si>
  <si>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</si>
  <si>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</si>
  <si>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</si>
  <si>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</si>
  <si>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</si>
  <si>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</si>
  <si>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</si>
  <si>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</si>
  <si>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</si>
  <si>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</si>
  <si>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</si>
  <si>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</si>
  <si>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</si>
  <si>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</si>
  <si>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</si>
  <si>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</si>
  <si>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</si>
  <si>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</si>
  <si>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</si>
  <si>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</si>
  <si>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</si>
  <si>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</si>
  <si>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</si>
  <si>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</si>
  <si>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</si>
  <si>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</si>
  <si>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</si>
  <si>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</si>
  <si>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</si>
  <si>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</si>
  <si>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</si>
  <si>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</si>
  <si>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</si>
  <si>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</si>
  <si>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</si>
  <si>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</si>
  <si>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</si>
  <si>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</si>
  <si>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</si>
  <si>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</si>
  <si>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</si>
  <si>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</si>
  <si>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</si>
  <si>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</si>
  <si>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</si>
  <si>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</si>
  <si>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</si>
  <si>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</si>
  <si>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</si>
  <si>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</si>
  <si>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</si>
  <si>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</si>
  <si>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</si>
  <si>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</si>
  <si>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</si>
  <si>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</si>
  <si>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</si>
  <si>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</si>
  <si>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</si>
  <si>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</si>
  <si>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</si>
  <si>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</si>
  <si>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</si>
  <si>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</si>
  <si>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</si>
  <si>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</si>
  <si>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</si>
  <si>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</si>
  <si>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</si>
  <si>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</si>
  <si>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</si>
  <si>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</si>
  <si>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</si>
  <si>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</si>
  <si>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</si>
  <si>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</si>
  <si>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</si>
  <si>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</si>
  <si>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</si>
  <si>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</si>
  <si>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</si>
  <si>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</si>
  <si>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</si>
  <si>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</si>
  <si>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</si>
  <si>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</si>
  <si>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</si>
  <si>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</si>
  <si>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</si>
  <si>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</si>
  <si>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</si>
  <si>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</si>
  <si>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</si>
  <si>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</si>
  <si>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</si>
  <si>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</si>
  <si>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</si>
  <si>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</si>
  <si>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</si>
  <si>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</si>
  <si>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</si>
  <si>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</si>
  <si>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</si>
  <si>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</si>
  <si>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</si>
  <si>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</si>
  <si>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</si>
  <si>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</si>
  <si>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</si>
  <si>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</si>
  <si>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</si>
  <si>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</si>
  <si>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</si>
  <si>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</si>
  <si>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</si>
  <si>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</si>
  <si>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</si>
  <si>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</si>
  <si>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</si>
  <si>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</si>
  <si>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</si>
  <si>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</si>
  <si>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</si>
  <si>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</si>
  <si>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</si>
  <si>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</si>
  <si>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</si>
  <si>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</si>
  <si>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</si>
  <si>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</si>
  <si>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</si>
  <si>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</si>
  <si>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</si>
  <si>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</si>
  <si>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</si>
  <si>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</si>
  <si>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</si>
  <si>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</si>
  <si>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</si>
  <si>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</si>
  <si>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</si>
  <si>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</si>
  <si>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</si>
  <si>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</si>
  <si>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</si>
  <si>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</si>
  <si>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</si>
  <si>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</si>
  <si>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</si>
  <si>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</si>
  <si>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</si>
  <si>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</si>
  <si>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</si>
  <si>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</si>
  <si>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</si>
  <si>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</si>
  <si>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</si>
  <si>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</si>
  <si>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</si>
  <si>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</si>
  <si>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</si>
  <si>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</si>
  <si>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</si>
  <si>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</si>
  <si>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</si>
  <si>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</si>
  <si>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</si>
  <si>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</si>
  <si>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</si>
  <si>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</si>
  <si>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</si>
  <si>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</si>
  <si>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</si>
  <si>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</si>
  <si>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</si>
  <si>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</si>
  <si>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</si>
  <si>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</si>
  <si>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</si>
  <si>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</si>
  <si>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</si>
  <si>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</si>
  <si>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</si>
  <si>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</si>
  <si>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</si>
  <si>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</si>
  <si>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</si>
  <si>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</si>
  <si>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</si>
  <si>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</si>
  <si>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</si>
  <si>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</si>
  <si>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</si>
  <si>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</si>
  <si>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</si>
  <si>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</si>
  <si>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</si>
  <si>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</si>
  <si>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</si>
  <si>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</si>
  <si>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</si>
  <si>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</si>
  <si>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</si>
  <si>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</si>
  <si>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</si>
  <si>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</si>
  <si>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</si>
  <si>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</si>
  <si>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</si>
  <si>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</si>
  <si>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</si>
  <si>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</si>
  <si>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</si>
  <si>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</si>
  <si>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</si>
  <si>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</si>
  <si>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</si>
  <si>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</si>
  <si>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</si>
  <si>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</si>
  <si>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</si>
  <si>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</si>
  <si>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</si>
  <si>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</si>
  <si>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</si>
  <si>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</si>
  <si>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</si>
  <si>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</si>
  <si>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</si>
  <si>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</si>
  <si>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</si>
  <si>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</si>
  <si>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</si>
  <si>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</si>
  <si>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</si>
  <si>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</si>
  <si>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</si>
  <si>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</si>
  <si>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</si>
  <si>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</si>
  <si>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</si>
  <si>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</si>
  <si>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</si>
  <si>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</si>
  <si>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</si>
  <si>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</si>
  <si>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</si>
  <si>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</si>
  <si>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</si>
  <si>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</si>
  <si>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</si>
  <si>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</si>
  <si>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</si>
  <si>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</si>
  <si>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</si>
  <si>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</si>
  <si>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</si>
  <si>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</si>
  <si>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</si>
  <si>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</si>
  <si>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</si>
  <si>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</si>
  <si>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</si>
  <si>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</si>
  <si>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</si>
  <si>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</si>
  <si>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</si>
  <si>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</si>
  <si>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</si>
  <si>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</si>
  <si>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</si>
  <si>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</si>
  <si>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</si>
  <si>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</si>
  <si>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</si>
  <si>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</si>
  <si>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</si>
  <si>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</si>
  <si>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</si>
  <si>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</si>
  <si>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</si>
  <si>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</si>
  <si>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</si>
  <si>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</si>
  <si>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</si>
  <si>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</si>
  <si>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</si>
  <si>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</si>
  <si>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</si>
  <si>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</si>
  <si>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</si>
  <si>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</si>
  <si>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</si>
  <si>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</si>
  <si>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</si>
  <si>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</si>
  <si>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</si>
  <si>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</si>
  <si>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</si>
  <si>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</si>
  <si>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</si>
  <si>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</si>
  <si>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</si>
  <si>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</si>
  <si>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</si>
  <si>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</si>
  <si>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</si>
  <si>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</si>
  <si>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</si>
  <si>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</si>
  <si>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</si>
  <si>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</si>
  <si>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</si>
  <si>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</si>
  <si>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</si>
  <si>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</si>
  <si>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</si>
  <si>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</si>
  <si>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</si>
  <si>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</si>
  <si>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</si>
  <si>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</si>
  <si>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</si>
  <si>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</si>
  <si>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</si>
  <si>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</si>
  <si>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</si>
  <si>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</si>
  <si>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</si>
  <si>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</si>
  <si>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</si>
  <si>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</si>
  <si>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</si>
  <si>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</si>
  <si>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</si>
  <si>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</si>
  <si>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</si>
  <si>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</si>
  <si>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</si>
  <si>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</si>
  <si>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</si>
  <si>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</si>
  <si>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</si>
  <si>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</si>
  <si>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</si>
  <si>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</si>
  <si>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</si>
  <si>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</si>
  <si>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</si>
  <si>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</si>
  <si>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</si>
  <si>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</si>
  <si>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</si>
  <si>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</si>
  <si>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</si>
  <si>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</si>
  <si>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</si>
  <si>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</si>
  <si>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</si>
  <si>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</si>
  <si>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</si>
  <si>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</si>
  <si>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</si>
  <si>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</si>
  <si>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</si>
  <si>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</si>
  <si>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</si>
  <si>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</si>
  <si>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</si>
  <si>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</si>
  <si>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</si>
  <si>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</si>
  <si>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</si>
  <si>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</si>
  <si>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</si>
  <si>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</si>
  <si>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</si>
  <si>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</si>
  <si>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</si>
  <si>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</si>
  <si>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</si>
  <si>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</si>
  <si>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</si>
  <si>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</si>
  <si>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</si>
  <si>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</si>
  <si>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</si>
  <si>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</si>
  <si>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</si>
  <si>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</si>
  <si>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</si>
  <si>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</si>
  <si>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</si>
  <si>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</si>
  <si>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</si>
  <si>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</si>
  <si>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</si>
  <si>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</si>
  <si>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</si>
  <si>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</si>
  <si>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</si>
  <si>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</si>
  <si>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</si>
  <si>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</si>
  <si>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</si>
  <si>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</si>
  <si>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</si>
  <si>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</si>
  <si>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</si>
  <si>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</si>
  <si>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</si>
  <si>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</si>
  <si>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</si>
  <si>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</si>
  <si>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</si>
  <si>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</si>
  <si>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</si>
  <si>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</si>
  <si>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</si>
  <si>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</si>
  <si>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</si>
  <si>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</si>
  <si>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</si>
  <si>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</si>
  <si>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</si>
  <si>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</si>
  <si>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</si>
  <si>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</si>
  <si>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</si>
  <si>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</si>
  <si>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</si>
  <si>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</si>
  <si>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</si>
  <si>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</si>
  <si>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</si>
  <si>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</si>
  <si>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</si>
  <si>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</si>
  <si>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</si>
  <si>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</si>
  <si>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</si>
  <si>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</si>
  <si>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</si>
  <si>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</si>
  <si>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</si>
  <si>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</si>
  <si>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</si>
  <si>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</si>
  <si>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</si>
  <si>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</si>
  <si>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</si>
  <si>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</si>
  <si>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</si>
  <si>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</si>
  <si>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</si>
  <si>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</si>
  <si>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</si>
  <si>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</si>
  <si>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</si>
  <si>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</si>
  <si>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</si>
  <si>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</si>
  <si>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</si>
  <si>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</si>
  <si>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</si>
  <si>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</si>
  <si>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</si>
  <si>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</si>
  <si>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</si>
  <si>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</si>
  <si>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</si>
  <si>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</si>
  <si>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</si>
  <si>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</si>
  <si>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</si>
  <si>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</si>
  <si>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</si>
  <si>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</si>
  <si>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</si>
  <si>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</si>
  <si>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</si>
  <si>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</si>
  <si>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</si>
  <si>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</si>
  <si>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</si>
  <si>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</si>
  <si>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</si>
  <si>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</si>
  <si>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</si>
  <si>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</si>
  <si>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</si>
  <si>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</si>
  <si>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</si>
  <si>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</si>
  <si>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</si>
  <si>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</si>
  <si>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</si>
  <si>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</si>
  <si>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</si>
  <si>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</si>
  <si>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</si>
  <si>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</si>
  <si>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</si>
  <si>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</si>
  <si>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</si>
  <si>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</si>
  <si>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</si>
  <si>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</si>
  <si>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</si>
  <si>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</si>
  <si>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</si>
  <si>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</si>
  <si>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</si>
  <si>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</si>
  <si>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</si>
  <si>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</si>
  <si>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</si>
  <si>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</si>
  <si>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</si>
  <si>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</si>
  <si>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</si>
  <si>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</si>
  <si>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</si>
  <si>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</si>
  <si>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</si>
  <si>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</si>
  <si>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</si>
  <si>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</si>
  <si>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</si>
  <si>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</si>
  <si>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</si>
  <si>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</si>
  <si>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</si>
  <si>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</si>
  <si>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</si>
  <si>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</si>
  <si>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</si>
  <si>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</si>
  <si>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</si>
  <si>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</si>
  <si>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</si>
  <si>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</si>
  <si>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</si>
  <si>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</si>
  <si>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</si>
  <si>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</si>
  <si>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</si>
  <si>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</si>
  <si>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</si>
  <si>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</si>
  <si>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</si>
  <si>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</si>
  <si>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</si>
  <si>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</si>
  <si>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</si>
  <si>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</si>
  <si>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</si>
  <si>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</si>
  <si>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</si>
  <si>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</si>
  <si>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</si>
  <si>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</si>
  <si>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</si>
  <si>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</si>
  <si>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</si>
  <si>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</si>
  <si>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</si>
  <si>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</si>
  <si>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</si>
  <si>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</si>
  <si>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</si>
  <si>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</si>
  <si>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</si>
  <si>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</si>
  <si>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</si>
  <si>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</si>
  <si>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</si>
  <si>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</si>
  <si>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</si>
  <si>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</si>
  <si>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</si>
  <si>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</si>
  <si>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</si>
  <si>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</si>
  <si>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</si>
  <si>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</si>
  <si>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</si>
  <si>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</si>
  <si>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</si>
  <si>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</si>
  <si>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</si>
  <si>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</si>
  <si>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</si>
  <si>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</si>
  <si>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</si>
  <si>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</si>
  <si>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</si>
  <si>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</si>
  <si>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</si>
  <si>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</si>
  <si>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</si>
  <si>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</si>
  <si>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</si>
  <si>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</si>
  <si>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</si>
  <si>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</si>
  <si>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</si>
  <si>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</si>
  <si>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</si>
  <si>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</si>
  <si>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</si>
  <si>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</si>
  <si>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</si>
  <si>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</si>
  <si>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</si>
  <si>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</si>
  <si>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</si>
  <si>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</si>
  <si>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</si>
  <si>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</si>
  <si>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</si>
  <si>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</si>
  <si>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</si>
  <si>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</si>
  <si>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</si>
  <si>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</si>
  <si>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</si>
  <si>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</si>
  <si>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</si>
  <si>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</si>
  <si>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</si>
  <si>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</si>
  <si>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</si>
  <si>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</si>
  <si>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</si>
  <si>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</si>
  <si>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</si>
  <si>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</si>
  <si>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</si>
  <si>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</si>
  <si>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</si>
  <si>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</si>
  <si>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</si>
  <si>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</si>
  <si>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</si>
  <si>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</si>
  <si>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</si>
  <si>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</si>
  <si>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</si>
  <si>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</si>
  <si>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</si>
  <si>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</si>
  <si>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</si>
  <si>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</si>
  <si>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</si>
  <si>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</si>
  <si>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</si>
  <si>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</si>
  <si>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</si>
  <si>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</si>
  <si>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</si>
  <si>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</si>
  <si>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</si>
  <si>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</si>
  <si>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</si>
  <si>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</si>
  <si>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</si>
  <si>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</si>
  <si>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</si>
  <si>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</si>
  <si>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</si>
  <si>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</si>
  <si>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</si>
  <si>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</si>
  <si>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</si>
  <si>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</si>
  <si>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</si>
  <si>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</si>
  <si>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</si>
  <si>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</si>
  <si>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</si>
  <si>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</si>
  <si>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</si>
  <si>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</si>
  <si>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</si>
  <si>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</si>
  <si>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</si>
  <si>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</si>
  <si>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</si>
  <si>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</si>
  <si>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</si>
  <si>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</si>
  <si>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</si>
  <si>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</si>
  <si>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</si>
  <si>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</si>
  <si>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</si>
  <si>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</si>
  <si>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</si>
  <si>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</si>
  <si>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</si>
  <si>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</si>
  <si>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</si>
  <si>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</si>
  <si>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</si>
  <si>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</si>
  <si>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</si>
  <si>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</si>
  <si>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</si>
  <si>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</si>
  <si>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</si>
  <si>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</si>
  <si>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</si>
  <si>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</si>
  <si>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</si>
  <si>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</si>
  <si>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</si>
  <si>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</si>
  <si>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</si>
  <si>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</si>
  <si>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</si>
  <si>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</si>
  <si>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</si>
  <si>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</si>
  <si>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</si>
  <si>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</si>
  <si>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</si>
  <si>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</si>
  <si>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</si>
  <si>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</si>
  <si>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</si>
  <si>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</si>
  <si>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</si>
  <si>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</si>
  <si>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</si>
  <si>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</si>
  <si>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</si>
  <si>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</si>
  <si>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</si>
  <si>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</si>
  <si>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</si>
  <si>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</si>
  <si>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</si>
  <si>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</si>
  <si>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</si>
  <si>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</si>
  <si>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</si>
  <si>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</si>
  <si>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</si>
  <si>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</si>
  <si>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</si>
  <si>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</si>
  <si>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</si>
  <si>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</si>
  <si>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</si>
  <si>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</si>
  <si>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</si>
  <si>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</si>
  <si>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</si>
  <si>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</si>
  <si>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</si>
  <si>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</si>
  <si>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</si>
  <si>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</si>
  <si>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</si>
  <si>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</si>
  <si>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</si>
  <si>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</si>
  <si>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</si>
  <si>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</si>
  <si>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</si>
  <si>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</si>
  <si>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</si>
  <si>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</si>
  <si>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</si>
  <si>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</si>
  <si>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</si>
  <si>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</si>
  <si>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</si>
  <si>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</si>
  <si>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</si>
  <si>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</si>
  <si>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</si>
  <si>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</si>
  <si>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</si>
  <si>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</si>
  <si>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</si>
  <si>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</si>
  <si>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</si>
  <si>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</si>
  <si>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</si>
  <si>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</si>
  <si>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</si>
  <si>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</si>
  <si>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</si>
  <si>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</si>
  <si>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</si>
  <si>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</si>
  <si>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</si>
  <si>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</si>
  <si>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</si>
  <si>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</si>
  <si>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</si>
  <si>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</si>
  <si>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</si>
  <si>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</si>
  <si>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</si>
  <si>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</si>
  <si>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</si>
  <si>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</si>
  <si>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</si>
  <si>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</si>
  <si>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</si>
  <si>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</si>
  <si>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</si>
  <si>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</si>
  <si>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</si>
  <si>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</si>
  <si>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</si>
  <si>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</si>
  <si>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</si>
  <si>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</si>
  <si>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</si>
  <si>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</si>
  <si>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</si>
  <si>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</si>
  <si>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</si>
  <si>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</si>
  <si>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</si>
  <si>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</si>
  <si>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</si>
  <si>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</si>
  <si>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</si>
  <si>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</si>
  <si>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</si>
  <si>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</si>
  <si>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</si>
  <si>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</si>
  <si>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</si>
  <si>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</si>
  <si>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</si>
  <si>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</si>
  <si>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</si>
  <si>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</si>
  <si>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</si>
  <si>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</si>
  <si>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</si>
  <si>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</si>
  <si>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</si>
  <si>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</si>
  <si>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</si>
  <si>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</si>
  <si>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</si>
  <si>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</si>
  <si>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</si>
  <si>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</si>
  <si>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</si>
  <si>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</si>
  <si>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</si>
  <si>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</si>
  <si>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</si>
  <si>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</si>
  <si>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</si>
  <si>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</si>
  <si>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</si>
  <si>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</si>
  <si>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</si>
  <si>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</si>
  <si>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</si>
  <si>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</si>
  <si>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</si>
  <si>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</si>
  <si>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</si>
  <si>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</si>
  <si>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</si>
  <si>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</si>
  <si>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</si>
  <si>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</si>
  <si>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</si>
  <si>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</si>
  <si>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</si>
  <si>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</si>
  <si>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</si>
  <si>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</si>
  <si>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</si>
  <si>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</si>
  <si>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</si>
  <si>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</si>
  <si>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</si>
  <si>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</si>
  <si>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</si>
  <si>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</si>
  <si>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</si>
  <si>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</si>
  <si>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</si>
  <si>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</si>
  <si>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</si>
  <si>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</si>
  <si>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</si>
  <si>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</si>
  <si>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</si>
  <si>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</si>
  <si>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</si>
  <si>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</si>
  <si>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</si>
  <si>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</si>
  <si>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</si>
  <si>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</si>
  <si>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</si>
  <si>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</si>
  <si>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</si>
  <si>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</si>
  <si>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</si>
  <si>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</si>
  <si>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</si>
  <si>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</si>
  <si>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</si>
  <si>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</si>
  <si>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</si>
  <si>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</si>
  <si>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</si>
  <si>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</si>
  <si>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</si>
  <si>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</si>
  <si>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</si>
  <si>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</si>
  <si>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</si>
  <si>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</si>
  <si>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</si>
  <si>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</si>
  <si>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</si>
  <si>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</si>
  <si>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</si>
  <si>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</si>
  <si>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</si>
  <si>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</si>
  <si>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</si>
  <si>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</si>
  <si>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</si>
  <si>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</si>
  <si>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</si>
  <si>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</si>
  <si>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</si>
  <si>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</si>
  <si>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</si>
  <si>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</si>
  <si>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</si>
  <si>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</si>
  <si>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</si>
  <si>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</si>
  <si>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</si>
  <si>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</si>
  <si>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</si>
  <si>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</si>
  <si>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</si>
  <si>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</si>
  <si>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</si>
  <si>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</si>
  <si>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</si>
  <si>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</si>
  <si>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</si>
  <si>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</si>
  <si>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</si>
  <si>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</si>
  <si>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</si>
  <si>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</si>
  <si>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</si>
  <si>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</si>
  <si>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</si>
  <si>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</si>
  <si>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</si>
  <si>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</si>
  <si>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</si>
  <si>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</si>
  <si>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</si>
  <si>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</si>
  <si>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</si>
  <si>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</si>
  <si>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</si>
  <si>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</si>
  <si>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</si>
  <si>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</si>
  <si>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</si>
  <si>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</si>
  <si>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</si>
  <si>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</si>
  <si>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</si>
  <si>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</si>
  <si>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</si>
  <si>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</si>
  <si>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</si>
  <si>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</si>
  <si>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</si>
  <si>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</si>
  <si>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</si>
  <si>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</si>
  <si>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</si>
  <si>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</si>
  <si>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</si>
  <si>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</si>
  <si>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</si>
  <si>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</si>
  <si>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</si>
  <si>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</si>
  <si>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</si>
  <si>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</si>
  <si>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</si>
  <si>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</si>
  <si>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</si>
  <si>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</si>
  <si>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</si>
  <si>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</si>
  <si>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</si>
  <si>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</si>
  <si>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</si>
  <si>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</si>
  <si>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</si>
  <si>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</si>
  <si>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</si>
  <si>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</si>
  <si>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</si>
  <si>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</si>
  <si>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</si>
  <si>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</si>
  <si>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</si>
  <si>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</si>
  <si>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</si>
  <si>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</si>
  <si>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</si>
  <si>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</si>
  <si>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</si>
  <si>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</si>
  <si>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</si>
  <si>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</si>
  <si>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</si>
  <si>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</si>
  <si>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</si>
  <si>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</si>
  <si>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</si>
  <si>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</si>
  <si>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</si>
  <si>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</si>
  <si>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</si>
  <si>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</si>
  <si>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</si>
  <si>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</si>
  <si>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</si>
  <si>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</si>
  <si>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</si>
  <si>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</si>
  <si>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</si>
  <si>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</si>
  <si>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</si>
  <si>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</si>
  <si>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</si>
  <si>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</si>
  <si>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</si>
  <si>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</si>
  <si>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</si>
  <si>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</si>
  <si>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</si>
  <si>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</si>
  <si>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</si>
  <si>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</si>
  <si>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</si>
  <si>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</si>
  <si>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</si>
  <si>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</si>
  <si>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</si>
  <si>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</si>
  <si>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</si>
  <si>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</si>
  <si>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</si>
  <si>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</si>
  <si>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</si>
  <si>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</si>
  <si>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</si>
  <si>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</si>
  <si>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</si>
  <si>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</si>
  <si>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</si>
  <si>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</si>
  <si>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</si>
  <si>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</si>
  <si>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</si>
  <si>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</si>
  <si>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</si>
  <si>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</si>
  <si>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</si>
  <si>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</si>
  <si>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</si>
  <si>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</si>
  <si>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</si>
  <si>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</si>
  <si>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</si>
  <si>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</si>
  <si>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</si>
  <si>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</si>
  <si>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</si>
  <si>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</si>
  <si>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</si>
  <si>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</si>
  <si>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</si>
  <si>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</si>
  <si>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</si>
  <si>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</si>
  <si>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</si>
  <si>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</si>
  <si>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</si>
  <si>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</si>
  <si>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</si>
  <si>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</si>
  <si>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</si>
  <si>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</si>
  <si>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</si>
  <si>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</si>
  <si>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</si>
  <si>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</si>
  <si>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</si>
  <si>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</si>
  <si>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</si>
  <si>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</si>
  <si>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</si>
  <si>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</si>
  <si>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</si>
  <si>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</si>
  <si>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</si>
  <si>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</si>
  <si>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</si>
  <si>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</si>
  <si>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</si>
  <si>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</si>
  <si>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</si>
  <si>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</si>
  <si>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</si>
  <si>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</si>
  <si>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</si>
  <si>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</si>
  <si>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</si>
  <si>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</si>
  <si>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</si>
  <si>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</si>
  <si>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</si>
  <si>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</si>
  <si>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</si>
  <si>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</si>
  <si>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</si>
  <si>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</si>
  <si>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</si>
  <si>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</si>
  <si>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</si>
  <si>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</si>
  <si>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</si>
  <si>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</si>
  <si>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</si>
  <si>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</si>
  <si>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</si>
  <si>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</si>
  <si>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</si>
  <si>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</si>
  <si>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</si>
  <si>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</si>
  <si>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</si>
  <si>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</si>
  <si>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</si>
  <si>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</si>
  <si>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</si>
  <si>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</si>
  <si>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</si>
  <si>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</si>
  <si>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</si>
  <si>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</si>
  <si>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</si>
  <si>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</si>
  <si>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</si>
  <si>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</si>
  <si>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</si>
  <si>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</si>
  <si>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</si>
  <si>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</si>
  <si>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</si>
  <si>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</si>
  <si>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</si>
  <si>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</si>
  <si>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</si>
  <si>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</si>
  <si>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</si>
  <si>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</si>
  <si>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</si>
  <si>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</si>
  <si>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</si>
  <si>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</si>
  <si>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</si>
  <si>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</si>
  <si>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</si>
  <si>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</si>
  <si>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</si>
  <si>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</si>
  <si>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</si>
  <si>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</si>
  <si>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</si>
  <si>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</si>
  <si>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</si>
  <si>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</si>
  <si>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</si>
  <si>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</si>
  <si>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</si>
  <si>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</si>
  <si>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</si>
  <si>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</si>
  <si>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</si>
  <si>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</si>
  <si>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</si>
  <si>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</si>
  <si>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</si>
  <si>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</si>
  <si>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</si>
  <si>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</si>
  <si>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</si>
  <si>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</si>
  <si>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</si>
  <si>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</si>
  <si>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</si>
  <si>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</si>
  <si>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</si>
  <si>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</si>
  <si>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</si>
  <si>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</si>
  <si>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</si>
  <si>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</si>
  <si>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</si>
  <si>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</si>
  <si>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</si>
  <si>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</si>
  <si>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</si>
  <si>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</si>
  <si>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</si>
  <si>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</si>
  <si>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</si>
  <si>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</si>
  <si>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</si>
  <si>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</si>
  <si>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</si>
  <si>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</si>
  <si>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</si>
  <si>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</si>
  <si>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</si>
  <si>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</si>
  <si>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</si>
  <si>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</si>
  <si>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</si>
  <si>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</si>
  <si>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</si>
  <si>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</si>
  <si>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</si>
  <si>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</si>
  <si>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</si>
  <si>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</si>
  <si>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</si>
  <si>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</si>
  <si>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</si>
  <si>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</si>
  <si>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</si>
  <si>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</si>
  <si>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</si>
  <si>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</si>
  <si>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</si>
  <si>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</si>
  <si>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</si>
  <si>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</si>
  <si>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</si>
  <si>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</si>
  <si>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</si>
  <si>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</si>
  <si>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</si>
  <si>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</si>
  <si>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</si>
  <si>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</si>
  <si>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</si>
  <si>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</si>
  <si>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</si>
  <si>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</si>
  <si>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</si>
  <si>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</si>
  <si>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</si>
  <si>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</si>
  <si>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</si>
  <si>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</si>
  <si>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</si>
  <si>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</si>
  <si>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</si>
  <si>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</si>
  <si>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</si>
  <si>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</si>
  <si>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</si>
  <si>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</si>
  <si>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</si>
  <si>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</si>
  <si>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</si>
  <si>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</si>
  <si>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</si>
  <si>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</si>
  <si>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</si>
  <si>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</si>
  <si>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</si>
  <si>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</si>
  <si>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</si>
  <si>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</si>
  <si>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</si>
  <si>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</si>
  <si>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</si>
  <si>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</si>
  <si>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</si>
  <si>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</si>
  <si>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</si>
  <si>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</si>
  <si>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</si>
  <si>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</si>
  <si>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</si>
  <si>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</si>
  <si>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</si>
  <si>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</si>
  <si>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</si>
  <si>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</si>
  <si>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</si>
  <si>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</si>
  <si>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</si>
  <si>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</si>
  <si>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</si>
  <si>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</si>
  <si>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</si>
  <si>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</si>
  <si>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</si>
  <si>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</si>
  <si>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</si>
  <si>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</si>
  <si>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</si>
  <si>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</si>
  <si>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</si>
  <si>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</si>
  <si>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</si>
  <si>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</si>
  <si>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</si>
  <si>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</si>
  <si>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</si>
  <si>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</si>
  <si>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</si>
  <si>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</si>
  <si>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</si>
  <si>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</si>
  <si>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</si>
  <si>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</si>
  <si>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</si>
  <si>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</si>
  <si>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</si>
  <si>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</si>
  <si>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</si>
  <si>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</si>
  <si>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</si>
  <si>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</si>
  <si>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</si>
  <si>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</si>
  <si>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</si>
  <si>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</si>
  <si>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</si>
  <si>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</si>
  <si>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</si>
  <si>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</si>
  <si>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</si>
  <si>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</si>
  <si>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</si>
  <si>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</si>
  <si>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</si>
  <si>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</si>
  <si>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</si>
  <si>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</si>
  <si>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</si>
  <si>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</si>
  <si>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</si>
  <si>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</si>
  <si>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</si>
  <si>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</si>
  <si>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</si>
  <si>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</si>
  <si>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</si>
  <si>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</si>
  <si>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</si>
  <si>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</si>
  <si>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</si>
  <si>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</si>
  <si>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</si>
  <si>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</si>
  <si>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</si>
  <si>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</si>
  <si>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</si>
  <si>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</si>
  <si>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</si>
  <si>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</si>
  <si>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</si>
  <si>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</si>
  <si>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</si>
  <si>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</si>
  <si>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</si>
  <si>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</si>
  <si>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</si>
  <si>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</si>
  <si>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</si>
  <si>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</si>
  <si>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</si>
  <si>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</si>
  <si>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</si>
  <si>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</si>
  <si>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</si>
  <si>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</si>
  <si>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</si>
  <si>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</si>
  <si>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</si>
  <si>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</si>
  <si>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</si>
  <si>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</si>
  <si>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</si>
  <si>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</si>
  <si>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</si>
  <si>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</si>
  <si>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</si>
  <si>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</si>
  <si>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</si>
  <si>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</si>
  <si>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</si>
  <si>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</si>
  <si>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</si>
  <si>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</si>
  <si>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</si>
  <si>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</si>
  <si>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</si>
  <si>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</si>
  <si>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</si>
  <si>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</si>
  <si>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</si>
  <si>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</si>
  <si>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</si>
  <si>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</si>
  <si>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</si>
  <si>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</si>
  <si>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</si>
  <si>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</si>
  <si>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</si>
  <si>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</si>
  <si>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</si>
  <si>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</si>
  <si>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</si>
  <si>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</si>
  <si>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</si>
  <si>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</si>
  <si>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</si>
  <si>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</si>
  <si>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</si>
  <si>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</si>
  <si>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</si>
  <si>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</si>
  <si>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</si>
  <si>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</si>
  <si>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</si>
  <si>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</si>
  <si>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</si>
  <si>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</si>
  <si>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</si>
  <si>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</si>
  <si>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</si>
  <si>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</si>
  <si>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</si>
  <si>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</si>
  <si>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</si>
  <si>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</si>
  <si>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</si>
  <si>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</si>
  <si>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</si>
  <si>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</si>
  <si>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</si>
  <si>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</si>
  <si>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</si>
  <si>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</si>
  <si>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</si>
  <si>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</si>
  <si>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</si>
  <si>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</si>
  <si>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</si>
  <si>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</si>
  <si>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</si>
  <si>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</si>
  <si>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</si>
  <si>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</si>
  <si>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</si>
  <si>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</si>
  <si>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</si>
  <si>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</si>
  <si>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</si>
  <si>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</si>
  <si>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</si>
  <si>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</si>
  <si>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</si>
  <si>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</si>
  <si>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</si>
  <si>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</si>
  <si>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</si>
  <si>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</si>
  <si>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</si>
  <si>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</si>
  <si>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</si>
  <si>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</si>
  <si>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</si>
  <si>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</si>
  <si>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</si>
  <si>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</si>
  <si>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</si>
  <si>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</si>
  <si>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</si>
  <si>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</si>
  <si>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</si>
  <si>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</si>
  <si>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</si>
  <si>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</si>
  <si>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</si>
  <si>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</si>
  <si>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</si>
  <si>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</si>
  <si>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</si>
  <si>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</si>
  <si>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</si>
  <si>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</si>
  <si>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</si>
  <si>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</si>
  <si>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</si>
  <si>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</si>
  <si>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</si>
  <si>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</si>
  <si>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</si>
  <si>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</si>
  <si>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</si>
  <si>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</si>
  <si>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</si>
  <si>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</si>
  <si>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</si>
  <si>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</si>
  <si>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</si>
  <si>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</si>
  <si>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</si>
  <si>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</si>
  <si>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</si>
  <si>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</si>
  <si>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</si>
  <si>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</si>
  <si>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</si>
  <si>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</si>
  <si>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</si>
  <si>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</si>
  <si>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</si>
  <si>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</si>
  <si>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</si>
  <si>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</si>
  <si>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</si>
  <si>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</si>
  <si>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</si>
  <si>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</si>
  <si>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</si>
  <si>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</si>
  <si>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</si>
  <si>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</si>
  <si>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</si>
  <si>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</si>
  <si>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</si>
  <si>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</si>
  <si>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</si>
  <si>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</si>
  <si>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</si>
  <si>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</si>
  <si>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</si>
  <si>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</si>
  <si>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</si>
  <si>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</si>
  <si>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</si>
  <si>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</si>
  <si>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</si>
  <si>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</si>
  <si>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</si>
  <si>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</si>
  <si>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</si>
  <si>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</si>
  <si>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</si>
  <si>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</si>
  <si>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</si>
  <si>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</si>
  <si>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</si>
  <si>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</si>
  <si>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</si>
  <si>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</si>
  <si>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</si>
  <si>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</si>
  <si>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</si>
  <si>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</si>
  <si>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</si>
  <si>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</si>
  <si>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</si>
  <si>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</si>
  <si>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</si>
  <si>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</si>
  <si>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</si>
  <si>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</si>
  <si>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</si>
  <si>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</si>
  <si>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</si>
  <si>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</si>
  <si>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</si>
  <si>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</si>
  <si>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</si>
  <si>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</si>
  <si>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</si>
  <si>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</si>
  <si>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</si>
  <si>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</si>
  <si>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</si>
  <si>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</si>
  <si>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</si>
  <si>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</si>
  <si>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</si>
  <si>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</si>
  <si>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</si>
  <si>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</si>
  <si>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</si>
  <si>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</si>
  <si>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</si>
  <si>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</si>
  <si>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</si>
  <si>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</si>
  <si>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</si>
  <si>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</si>
  <si>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</si>
  <si>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</si>
  <si>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</si>
  <si>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</si>
  <si>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</si>
  <si>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</si>
  <si>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</si>
  <si>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</si>
  <si>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</si>
  <si>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</si>
  <si>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</si>
  <si>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</si>
  <si>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</si>
  <si>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</si>
  <si>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</si>
  <si>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</si>
  <si>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</si>
  <si>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</si>
  <si>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</si>
  <si>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</si>
  <si>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</si>
  <si>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</si>
  <si>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</si>
  <si>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</si>
  <si>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</si>
  <si>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</si>
  <si>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</si>
  <si>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</si>
  <si>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</si>
  <si>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</si>
  <si>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</si>
  <si>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</si>
  <si>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</si>
  <si>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</si>
  <si>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</si>
  <si>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</si>
  <si>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</si>
  <si>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</si>
  <si>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</si>
  <si>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</si>
  <si>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</si>
  <si>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</si>
  <si>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</si>
  <si>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</si>
  <si>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</si>
  <si>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</si>
  <si>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</si>
  <si>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</si>
  <si>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</si>
  <si>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</si>
  <si>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</si>
  <si>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</si>
  <si>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</si>
  <si>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</si>
  <si>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</si>
  <si>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</si>
  <si>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</si>
  <si>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</si>
  <si>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</si>
  <si>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</si>
  <si>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</si>
  <si>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</si>
  <si>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</si>
  <si>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</si>
  <si>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</si>
  <si>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</si>
  <si>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</si>
  <si>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</si>
  <si>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</si>
  <si>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</si>
  <si>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</si>
  <si>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</si>
  <si>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</si>
  <si>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</si>
  <si>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</si>
  <si>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</si>
  <si>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</si>
  <si>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</si>
  <si>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</si>
  <si>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</si>
  <si>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</si>
  <si>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</si>
  <si>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</si>
  <si>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</si>
  <si>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</si>
  <si>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</si>
  <si>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</si>
  <si>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</si>
  <si>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</si>
  <si>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</si>
  <si>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</si>
  <si>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</si>
  <si>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</si>
  <si>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</si>
  <si>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</si>
  <si>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</si>
  <si>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</si>
  <si>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</si>
  <si>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</si>
  <si>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</si>
  <si>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</si>
  <si>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</si>
  <si>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</si>
  <si>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</si>
  <si>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</si>
  <si>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</si>
  <si>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</si>
  <si>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</si>
  <si>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</si>
  <si>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</si>
  <si>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</si>
  <si>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</si>
  <si>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</si>
  <si>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</si>
  <si>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</si>
  <si>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</si>
  <si>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</si>
  <si>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</si>
  <si>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</si>
  <si>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</si>
  <si>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</si>
  <si>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</si>
  <si>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</si>
  <si>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</si>
  <si>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</si>
  <si>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</si>
  <si>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</si>
  <si>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</si>
  <si>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</si>
  <si>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</si>
  <si>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</si>
  <si>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</si>
  <si>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</si>
  <si>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</si>
  <si>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</si>
  <si>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</si>
  <si>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</si>
  <si>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</si>
  <si>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</si>
  <si>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</si>
  <si>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</si>
  <si>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</si>
  <si>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</si>
  <si>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</si>
  <si>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</si>
  <si>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</si>
  <si>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</si>
  <si>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</si>
  <si>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</si>
  <si>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</si>
  <si>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</si>
  <si>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</si>
  <si>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</si>
  <si>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</si>
  <si>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</si>
  <si>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</si>
  <si>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</si>
  <si>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</si>
  <si>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</si>
  <si>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</si>
  <si>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</si>
  <si>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</si>
  <si>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</si>
  <si>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</si>
  <si>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</si>
  <si>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</si>
  <si>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</si>
  <si>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</si>
  <si>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</si>
  <si>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</si>
  <si>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</si>
  <si>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</si>
  <si>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</si>
  <si>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</si>
  <si>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</si>
  <si>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</si>
  <si>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</si>
  <si>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</si>
  <si>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</si>
  <si>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</si>
  <si>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</si>
  <si>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</si>
  <si>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</si>
  <si>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</si>
  <si>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</si>
  <si>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</si>
  <si>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</si>
  <si>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</si>
  <si>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</si>
  <si>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</si>
  <si>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</si>
  <si>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</si>
  <si>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</si>
  <si>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</si>
  <si>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</si>
  <si>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</si>
  <si>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</si>
  <si>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</si>
  <si>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</si>
  <si>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</si>
  <si>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</si>
  <si>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</si>
  <si>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</si>
  <si>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</si>
  <si>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</si>
  <si>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</si>
  <si>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</si>
  <si>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</si>
  <si>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</si>
  <si>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</si>
  <si>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</si>
  <si>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</si>
  <si>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</si>
  <si>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</si>
  <si>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</si>
  <si>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</si>
  <si>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</si>
  <si>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</si>
  <si>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</si>
  <si>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</si>
  <si>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</si>
  <si>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</si>
  <si>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</si>
  <si>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</si>
  <si>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</si>
  <si>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</si>
  <si>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</si>
  <si>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</si>
  <si>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</si>
  <si>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</si>
  <si>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</si>
  <si>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</si>
  <si>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</si>
  <si>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</si>
  <si>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</si>
  <si>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</si>
  <si>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</si>
  <si>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</si>
  <si>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</si>
  <si>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</si>
  <si>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</si>
  <si>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</si>
  <si>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</si>
  <si>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</si>
  <si>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</si>
  <si>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</si>
  <si>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</si>
  <si>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</si>
  <si>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</si>
  <si>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</si>
  <si>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</si>
  <si>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</si>
  <si>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</si>
  <si>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</si>
  <si>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</si>
  <si>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</si>
  <si>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</si>
  <si>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</si>
  <si>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</si>
  <si>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</si>
  <si>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</si>
  <si>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</si>
  <si>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</si>
  <si>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</si>
  <si>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</si>
  <si>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</si>
  <si>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</si>
  <si>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</si>
  <si>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</si>
  <si>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</si>
  <si>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</si>
  <si>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</si>
  <si>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</si>
  <si>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</si>
  <si>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</si>
  <si>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</si>
  <si>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</si>
  <si>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</si>
  <si>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</si>
  <si>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</si>
  <si>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</si>
  <si>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</si>
  <si>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</si>
  <si>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</si>
  <si>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</si>
  <si>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</si>
  <si>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</si>
  <si>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</si>
  <si>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</si>
  <si>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</si>
  <si>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</si>
  <si>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</si>
  <si>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</si>
  <si>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</si>
  <si>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</si>
  <si>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</si>
  <si>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</si>
  <si>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</si>
  <si>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</si>
  <si>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</si>
  <si>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</si>
  <si>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</si>
  <si>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</si>
  <si>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</si>
  <si>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</si>
  <si>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</si>
  <si>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</si>
  <si>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</si>
  <si>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</si>
  <si>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</si>
  <si>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</si>
  <si>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</si>
  <si>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</si>
  <si>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</si>
  <si>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</si>
  <si>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</si>
  <si>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</si>
  <si>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</si>
  <si>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</si>
  <si>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</si>
  <si>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</si>
  <si>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</si>
  <si>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</si>
  <si>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</si>
  <si>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</si>
  <si>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</si>
  <si>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</si>
  <si>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</si>
  <si>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</si>
  <si>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</si>
  <si>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</si>
  <si>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</si>
  <si>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</si>
  <si>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</si>
  <si>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</si>
  <si>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</si>
  <si>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</si>
  <si>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</si>
  <si>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</si>
  <si>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</si>
  <si>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</si>
  <si>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</si>
  <si>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</si>
  <si>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</si>
  <si>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</si>
  <si>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</si>
  <si>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</si>
  <si>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</si>
  <si>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</si>
  <si>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</si>
  <si>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</si>
  <si>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</si>
  <si>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</si>
  <si>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</si>
  <si>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</si>
  <si>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</si>
  <si>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</si>
  <si>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</si>
  <si>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</si>
  <si>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</si>
  <si>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</si>
  <si>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</si>
  <si>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</si>
  <si>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</si>
  <si>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</si>
  <si>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</si>
  <si>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</si>
  <si>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</si>
  <si>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</si>
  <si>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</si>
  <si>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</si>
  <si>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</si>
  <si>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</si>
  <si>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</si>
  <si>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</si>
  <si>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</si>
  <si>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</si>
  <si>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</si>
  <si>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</si>
  <si>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</si>
  <si>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</si>
  <si>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</si>
  <si>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</si>
  <si>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</si>
  <si>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</si>
  <si>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</si>
  <si>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</si>
  <si>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</si>
  <si>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</si>
  <si>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</si>
  <si>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</si>
  <si>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</si>
  <si>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</si>
  <si>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</si>
  <si>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</si>
  <si>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</si>
  <si>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</si>
  <si>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</si>
  <si>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</si>
  <si>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</si>
  <si>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</si>
  <si>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</si>
  <si>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</si>
  <si>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</si>
  <si>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</si>
  <si>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</si>
  <si>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</si>
  <si>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</si>
  <si>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</si>
  <si>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</si>
  <si>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</si>
  <si>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</si>
  <si>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</si>
  <si>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</si>
  <si>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</si>
  <si>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</si>
  <si>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</si>
  <si>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</si>
  <si>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</si>
  <si>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</si>
  <si>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</si>
  <si>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</si>
  <si>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</si>
  <si>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</si>
  <si>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</si>
  <si>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</si>
  <si>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</si>
  <si>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</si>
  <si>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</si>
  <si>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</si>
  <si>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</si>
  <si>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</si>
  <si>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</si>
  <si>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</si>
  <si>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</si>
  <si>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</si>
  <si>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</si>
  <si>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</si>
  <si>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</si>
  <si>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</si>
  <si>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</si>
  <si>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</si>
  <si>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</si>
  <si>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</si>
  <si>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</si>
  <si>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</si>
  <si>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</si>
  <si>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</si>
  <si>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</si>
  <si>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</si>
  <si>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</si>
  <si>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</si>
  <si>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</si>
  <si>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</si>
  <si>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</si>
  <si>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</si>
  <si>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</si>
  <si>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</si>
  <si>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</si>
  <si>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</si>
  <si>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</si>
  <si>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</si>
  <si>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</si>
  <si>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</si>
  <si>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</si>
  <si>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</si>
  <si>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</si>
  <si>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</si>
  <si>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</si>
  <si>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</si>
  <si>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</si>
  <si>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</si>
  <si>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</si>
  <si>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</si>
  <si>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</si>
  <si>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</si>
  <si>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</si>
  <si>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</si>
  <si>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</si>
  <si>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</si>
  <si>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</si>
  <si>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</si>
  <si>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</si>
  <si>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</si>
  <si>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</si>
  <si>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</si>
  <si>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</si>
  <si>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</si>
  <si>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</si>
  <si>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</si>
  <si>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</si>
  <si>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</si>
  <si>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</si>
  <si>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</si>
  <si>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</si>
  <si>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</si>
  <si>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</si>
  <si>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</si>
  <si>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</si>
  <si>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</si>
  <si>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</si>
  <si>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</si>
  <si>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</si>
  <si>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</si>
  <si>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</si>
  <si>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</si>
  <si>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</si>
  <si>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</si>
  <si>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</si>
  <si>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</si>
  <si>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</si>
  <si>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</si>
  <si>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</si>
  <si>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</si>
  <si>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</si>
  <si>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</si>
  <si>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</si>
  <si>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</si>
  <si>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</si>
  <si>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</si>
  <si>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</si>
  <si>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</si>
  <si>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</si>
  <si>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</si>
  <si>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</si>
  <si>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</si>
  <si>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</si>
  <si>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</si>
  <si>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</si>
  <si>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</si>
  <si>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</si>
  <si>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</si>
  <si>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</si>
  <si>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</si>
  <si>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</si>
  <si>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</si>
  <si>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</si>
  <si>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</si>
  <si>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</si>
  <si>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</si>
  <si>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</si>
  <si>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</si>
  <si>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</si>
  <si>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</si>
  <si>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</si>
  <si>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</si>
  <si>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</si>
  <si>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</si>
  <si>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</si>
  <si>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</si>
  <si>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</si>
  <si>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</si>
  <si>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</si>
  <si>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</si>
  <si>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</si>
  <si>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</si>
  <si>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</si>
  <si>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</si>
  <si>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</si>
  <si>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</si>
  <si>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</si>
  <si>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</si>
  <si>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</si>
  <si>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</si>
  <si>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</si>
  <si>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</si>
  <si>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</si>
  <si>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</si>
  <si>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</si>
  <si>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</si>
  <si>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</si>
  <si>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</si>
  <si>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</si>
  <si>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</si>
  <si>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</si>
  <si>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</si>
  <si>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</si>
  <si>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</si>
  <si>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</si>
  <si>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</si>
  <si>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</si>
  <si>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</si>
  <si>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</si>
  <si>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</si>
  <si>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</si>
  <si>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</si>
  <si>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</si>
  <si>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</si>
  <si>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</si>
  <si>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</si>
  <si>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</si>
  <si>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</si>
  <si>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</si>
  <si>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</si>
  <si>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</si>
  <si>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</si>
  <si>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</si>
  <si>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</si>
  <si>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</si>
  <si>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</si>
  <si>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</si>
  <si>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</si>
  <si>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</si>
  <si>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</si>
  <si>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</si>
  <si>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</si>
  <si>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</si>
  <si>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</si>
  <si>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</si>
  <si>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</si>
  <si>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</si>
  <si>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</si>
  <si>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</si>
  <si>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</si>
  <si>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</si>
  <si>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</si>
  <si>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</si>
  <si>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</si>
  <si>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</si>
  <si>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</si>
  <si>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</si>
  <si>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</si>
  <si>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</si>
  <si>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</si>
  <si>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</si>
  <si>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</si>
  <si>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</si>
  <si>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</si>
  <si>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</si>
  <si>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</si>
  <si>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</si>
  <si>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</si>
  <si>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</si>
  <si>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</si>
  <si>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</si>
  <si>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</si>
  <si>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</si>
  <si>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</si>
  <si>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</si>
  <si>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</si>
  <si>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</si>
  <si>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</si>
  <si>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</si>
  <si>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</si>
  <si>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</si>
  <si>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</si>
  <si>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</si>
  <si>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</si>
  <si>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</si>
  <si>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</si>
  <si>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</si>
  <si>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</si>
  <si>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</si>
  <si>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</si>
  <si>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</si>
  <si>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</si>
  <si>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</si>
  <si>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</si>
  <si>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</si>
  <si>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</si>
  <si>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</si>
  <si>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</si>
  <si>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</si>
  <si>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</si>
  <si>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</si>
  <si>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</si>
  <si>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</si>
  <si>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</si>
  <si>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</si>
  <si>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</si>
  <si>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</si>
  <si>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</si>
  <si>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</si>
  <si>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</si>
  <si>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</si>
  <si>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</si>
  <si>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</si>
  <si>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</si>
  <si>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</si>
  <si>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</si>
  <si>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</si>
  <si>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</si>
  <si>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</si>
  <si>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</si>
  <si>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</si>
  <si>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</si>
  <si>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</si>
  <si>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</si>
  <si>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</si>
  <si>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</si>
  <si>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</si>
  <si>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</si>
  <si>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</si>
  <si>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</si>
  <si>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</si>
  <si>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</si>
  <si>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</si>
  <si>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</si>
  <si>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</si>
  <si>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</si>
  <si>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</si>
  <si>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</si>
  <si>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</si>
  <si>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</si>
  <si>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</si>
  <si>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</si>
  <si>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</si>
  <si>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</si>
  <si>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</si>
  <si>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</si>
  <si>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</si>
  <si>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</si>
  <si>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</si>
  <si>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</si>
  <si>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</si>
  <si>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</si>
  <si>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</si>
  <si>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</si>
  <si>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</si>
  <si>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</si>
  <si>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</si>
  <si>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</si>
  <si>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</si>
  <si>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</si>
  <si>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</si>
  <si>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</si>
  <si>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</si>
  <si>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</si>
  <si>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</si>
  <si>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</si>
  <si>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</si>
  <si>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</si>
  <si>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</si>
  <si>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</si>
  <si>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</si>
  <si>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</si>
  <si>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</si>
  <si>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</si>
  <si>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</si>
  <si>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</si>
  <si>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</si>
  <si>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</si>
  <si>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</si>
  <si>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</si>
  <si>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</si>
  <si>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</si>
  <si>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</si>
  <si>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</si>
  <si>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</si>
  <si>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</si>
  <si>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</si>
  <si>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</si>
  <si>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</si>
  <si>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</si>
  <si>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</si>
  <si>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</si>
  <si>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</si>
  <si>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</si>
  <si>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</si>
  <si>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</si>
  <si>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</si>
  <si>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</si>
  <si>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</si>
  <si>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</si>
  <si>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</si>
  <si>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</si>
  <si>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</si>
  <si>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</si>
  <si>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</si>
  <si>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</si>
  <si>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</si>
  <si>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</si>
  <si>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</si>
  <si>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</si>
  <si>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</si>
  <si>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</si>
  <si>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</si>
  <si>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</si>
  <si>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</si>
  <si>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</si>
  <si>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</si>
  <si>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</si>
  <si>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</si>
  <si>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</si>
  <si>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</si>
  <si>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</si>
  <si>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</si>
  <si>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</si>
  <si>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</si>
  <si>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</si>
  <si>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</si>
  <si>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</si>
  <si>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</si>
  <si>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</si>
  <si>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</si>
  <si>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</si>
  <si>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</si>
  <si>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</si>
  <si>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</si>
  <si>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</si>
  <si>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</si>
  <si>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</si>
  <si>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</si>
  <si>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</si>
  <si>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</si>
  <si>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</si>
  <si>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</si>
  <si>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</si>
  <si>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</si>
  <si>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</si>
  <si>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</si>
  <si>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</si>
  <si>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</si>
  <si>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</si>
  <si>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</si>
  <si>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</si>
  <si>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</si>
  <si>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</si>
  <si>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</si>
  <si>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</si>
  <si>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</si>
  <si>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</si>
  <si>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</si>
  <si>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</si>
  <si>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</si>
  <si>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</si>
  <si>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</si>
  <si>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</si>
  <si>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</si>
  <si>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</si>
  <si>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</si>
  <si>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</si>
  <si>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</si>
  <si>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</si>
  <si>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</si>
  <si>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</si>
  <si>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</si>
  <si>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</si>
  <si>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</si>
  <si>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</si>
  <si>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</si>
  <si>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</si>
  <si>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</si>
  <si>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</si>
  <si>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</si>
  <si>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</si>
  <si>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</si>
  <si>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</si>
  <si>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</si>
  <si>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</si>
  <si>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</si>
  <si>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</si>
  <si>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</si>
  <si>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</si>
  <si>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</si>
  <si>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</si>
  <si>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</si>
  <si>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</si>
  <si>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</si>
  <si>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</si>
  <si>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</si>
  <si>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</si>
  <si>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</si>
  <si>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</si>
  <si>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</si>
  <si>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</si>
  <si>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</si>
  <si>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</si>
  <si>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</si>
  <si>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</si>
  <si>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</si>
  <si>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</si>
  <si>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</si>
  <si>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</si>
  <si>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</si>
  <si>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</si>
  <si>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</si>
  <si>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</si>
  <si>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</si>
  <si>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</si>
  <si>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</si>
  <si>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</si>
  <si>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</si>
  <si>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</si>
  <si>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</si>
  <si>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</si>
  <si>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</si>
  <si>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</si>
  <si>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</si>
  <si>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</si>
  <si>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</si>
  <si>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</si>
  <si>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</si>
  <si>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</si>
  <si>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</si>
  <si>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</si>
  <si>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</si>
  <si>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</si>
  <si>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</si>
  <si>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</si>
  <si>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</si>
  <si>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</si>
  <si>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</si>
  <si>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</si>
  <si>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</si>
  <si>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</si>
  <si>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</si>
  <si>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</si>
  <si>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</si>
  <si>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</si>
  <si>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</si>
  <si>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</si>
  <si>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</si>
  <si>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</si>
  <si>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</si>
  <si>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</si>
  <si>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</si>
  <si>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</si>
  <si>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</si>
  <si>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</si>
  <si>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</si>
  <si>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</si>
  <si>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</si>
  <si>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</si>
  <si>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</si>
  <si>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</si>
  <si>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</si>
  <si>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</si>
  <si>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</si>
  <si>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</si>
  <si>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</si>
  <si>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</si>
  <si>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</si>
  <si>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</si>
  <si>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</si>
  <si>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</si>
  <si>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</si>
  <si>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</si>
  <si>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</si>
  <si>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</si>
  <si>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</si>
  <si>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</si>
  <si>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</si>
  <si>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</si>
  <si>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</si>
  <si>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</si>
  <si>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</si>
  <si>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</si>
  <si>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</si>
  <si>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</si>
  <si>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</si>
  <si>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</si>
  <si>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</si>
  <si>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</si>
  <si>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</si>
  <si>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</si>
  <si>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</si>
  <si>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</si>
  <si>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</si>
  <si>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</si>
  <si>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</si>
  <si>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</si>
  <si>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</si>
  <si>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</si>
  <si>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</si>
  <si>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</si>
  <si>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</si>
  <si>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</si>
  <si>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</si>
  <si>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</si>
  <si>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</si>
  <si>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</si>
  <si>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</si>
  <si>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</si>
  <si>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</si>
  <si>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</si>
  <si>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</si>
  <si>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</si>
  <si>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</si>
  <si>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</si>
  <si>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</si>
  <si>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</si>
  <si>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</si>
  <si>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</si>
  <si>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</si>
  <si>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</si>
  <si>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</si>
  <si>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</si>
  <si>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</si>
  <si>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</si>
  <si>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</si>
  <si>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</si>
  <si>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</si>
  <si>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</si>
  <si>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</si>
  <si>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</si>
  <si>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</si>
  <si>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</si>
  <si>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</si>
  <si>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</si>
  <si>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</si>
  <si>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</si>
  <si>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</si>
  <si>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</si>
  <si>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</si>
  <si>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</si>
  <si>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</si>
  <si>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</si>
  <si>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</si>
  <si>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</si>
  <si>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</si>
  <si>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</si>
  <si>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</si>
  <si>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</si>
  <si>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</si>
  <si>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</si>
  <si>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</si>
  <si>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</si>
  <si>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</si>
  <si>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</si>
  <si>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</si>
  <si>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</si>
  <si>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</si>
  <si>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</si>
  <si>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</si>
  <si>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</si>
  <si>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</si>
  <si>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</si>
  <si>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</si>
  <si>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</si>
  <si>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</si>
  <si>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</si>
  <si>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</si>
  <si>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</si>
  <si>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</si>
  <si>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</si>
  <si>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</si>
  <si>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</si>
  <si>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</si>
  <si>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</si>
  <si>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</si>
  <si>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</si>
  <si>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</si>
  <si>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</si>
  <si>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</si>
  <si>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</si>
  <si>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</si>
  <si>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</si>
  <si>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</si>
  <si>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</si>
  <si>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</si>
  <si>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</si>
  <si>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</si>
  <si>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</si>
  <si>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</si>
  <si>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</si>
  <si>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</si>
  <si>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</si>
  <si>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</si>
  <si>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</si>
  <si>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</si>
  <si>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</si>
  <si>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</si>
  <si>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</si>
  <si>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</si>
  <si>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</si>
  <si>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</si>
  <si>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</si>
  <si>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</si>
  <si>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</si>
  <si>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</si>
  <si>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</si>
  <si>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</si>
  <si>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</si>
  <si>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</si>
  <si>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</si>
  <si>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</si>
  <si>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</si>
  <si>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</si>
  <si>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</si>
  <si>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</si>
  <si>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</si>
  <si>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</si>
  <si>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</si>
  <si>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</si>
  <si>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</si>
  <si>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</si>
  <si>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</si>
  <si>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</si>
  <si>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</si>
  <si>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</si>
  <si>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</si>
  <si>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</si>
  <si>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</si>
  <si>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</si>
  <si>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</si>
  <si>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</si>
  <si>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</si>
  <si>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</si>
  <si>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</si>
  <si>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</si>
  <si>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</si>
  <si>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</si>
  <si>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</si>
  <si>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</si>
  <si>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</si>
  <si>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</si>
  <si>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</si>
  <si>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</si>
  <si>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</si>
  <si>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</si>
  <si>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</si>
  <si>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</si>
  <si>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</si>
  <si>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</si>
  <si>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</si>
  <si>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</si>
  <si>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</si>
  <si>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</si>
  <si>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</si>
  <si>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</si>
  <si>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</si>
  <si>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</si>
  <si>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</si>
  <si>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</si>
  <si>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</si>
  <si>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</si>
  <si>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</si>
  <si>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</si>
  <si>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</si>
  <si>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</si>
  <si>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</si>
  <si>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</si>
  <si>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</si>
  <si>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</si>
  <si>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</si>
  <si>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</si>
  <si>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</si>
  <si>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</si>
  <si>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</si>
  <si>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</si>
  <si>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</si>
  <si>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</si>
  <si>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</si>
  <si>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</si>
  <si>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</si>
  <si>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</si>
  <si>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</si>
  <si>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</si>
  <si>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</si>
  <si>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</si>
  <si>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</si>
  <si>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</si>
  <si>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</si>
  <si>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</si>
  <si>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</si>
  <si>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</si>
  <si>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</si>
  <si>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</si>
  <si>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</si>
  <si>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</si>
  <si>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</si>
  <si>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</si>
  <si>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</si>
  <si>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</si>
  <si>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</si>
  <si>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</si>
  <si>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</si>
  <si>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</si>
  <si>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</si>
  <si>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</si>
  <si>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</si>
  <si>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</si>
  <si>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</si>
  <si>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</si>
  <si>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</si>
  <si>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</si>
  <si>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</si>
  <si>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</si>
  <si>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</si>
  <si>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</si>
  <si>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</si>
  <si>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</si>
  <si>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</si>
  <si>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</si>
  <si>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</si>
  <si>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</si>
  <si>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</si>
  <si>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</si>
  <si>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</si>
  <si>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</si>
  <si>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</si>
  <si>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</si>
  <si>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</si>
  <si>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</si>
  <si>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</si>
  <si>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</si>
  <si>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</si>
  <si>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</si>
  <si>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</si>
  <si>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</si>
  <si>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</si>
  <si>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</si>
  <si>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</si>
  <si>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</si>
  <si>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</si>
  <si>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</si>
  <si>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</si>
  <si>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</si>
  <si>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</si>
  <si>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</si>
  <si>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</si>
  <si>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</si>
  <si>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</si>
  <si>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</si>
  <si>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</si>
  <si>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</si>
  <si>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</si>
  <si>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</si>
  <si>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</si>
  <si>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</si>
  <si>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</si>
  <si>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</si>
  <si>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</si>
  <si>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</si>
  <si>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</si>
  <si>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</si>
  <si>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</si>
  <si>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</si>
  <si>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</si>
  <si>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</si>
  <si>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</si>
  <si>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</si>
  <si>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</si>
  <si>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</si>
  <si>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</si>
  <si>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</si>
  <si>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</si>
  <si>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</si>
  <si>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</si>
  <si>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</si>
  <si>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</si>
  <si>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</si>
  <si>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</si>
  <si>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</si>
  <si>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</si>
  <si>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</si>
  <si>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</si>
  <si>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</si>
  <si>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</si>
  <si>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</si>
  <si>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</si>
  <si>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</si>
  <si>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</si>
  <si>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</si>
  <si>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</si>
  <si>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</si>
  <si>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</si>
  <si>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</si>
  <si>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</si>
  <si>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</si>
  <si>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</si>
  <si>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</si>
  <si>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</si>
  <si>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</si>
  <si>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</si>
  <si>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</si>
  <si>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</si>
  <si>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</si>
  <si>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</si>
  <si>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</si>
  <si>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</si>
  <si>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</si>
  <si>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</si>
  <si>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</si>
  <si>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</si>
  <si>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</si>
  <si>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</si>
  <si>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</si>
  <si>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</si>
  <si>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</si>
  <si>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</si>
  <si>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</si>
  <si>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</si>
  <si>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</si>
  <si>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</si>
  <si>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</si>
  <si>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</si>
  <si>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</si>
  <si>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</si>
  <si>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</si>
  <si>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</si>
  <si>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</si>
  <si>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</si>
  <si>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</si>
  <si>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</si>
  <si>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</si>
  <si>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</si>
  <si>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</si>
  <si>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</si>
  <si>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</si>
  <si>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</si>
  <si>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</si>
  <si>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</si>
  <si>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</si>
  <si>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</si>
  <si>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</si>
  <si>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</si>
  <si>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</si>
  <si>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</si>
  <si>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</si>
  <si>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</si>
  <si>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</si>
  <si>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</si>
  <si>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</si>
  <si>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</si>
  <si>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</si>
  <si>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</si>
  <si>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</si>
  <si>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</si>
  <si>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</si>
  <si>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</si>
  <si>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</si>
  <si>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</si>
  <si>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</si>
  <si>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</si>
  <si>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</si>
  <si>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</si>
  <si>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</si>
  <si>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</si>
  <si>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</si>
  <si>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</si>
  <si>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</si>
  <si>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</si>
  <si>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</si>
  <si>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</si>
  <si>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</si>
  <si>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</si>
  <si>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</si>
  <si>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</si>
  <si>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</si>
  <si>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</si>
  <si>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</si>
  <si>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</si>
  <si>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</si>
  <si>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</si>
  <si>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</si>
  <si>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</si>
  <si>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</si>
  <si>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</si>
  <si>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</si>
  <si>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</si>
  <si>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</si>
  <si>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</si>
  <si>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</si>
  <si>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</si>
  <si>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</si>
  <si>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</si>
  <si>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</si>
  <si>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</si>
  <si>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</si>
  <si>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</si>
  <si>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</si>
  <si>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</si>
  <si>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</si>
  <si>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</si>
  <si>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</si>
  <si>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</si>
  <si>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</si>
  <si>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</si>
  <si>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</si>
  <si>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</si>
  <si>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</si>
  <si>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</si>
  <si>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</si>
  <si>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</si>
  <si>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</si>
  <si>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</si>
  <si>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</si>
  <si>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</si>
  <si>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</si>
  <si>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</si>
  <si>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</si>
  <si>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</si>
  <si>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</si>
  <si>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</si>
  <si>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</si>
  <si>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</si>
  <si>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</si>
  <si>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</si>
  <si>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</si>
  <si>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</si>
  <si>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</si>
  <si>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</si>
  <si>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</si>
  <si>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</si>
  <si>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</si>
  <si>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</si>
  <si>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</si>
  <si>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</si>
  <si>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</si>
  <si>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</si>
  <si>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</si>
  <si>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</si>
  <si>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</si>
  <si>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</si>
  <si>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</si>
  <si>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</si>
  <si>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</si>
  <si>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</si>
  <si>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</si>
  <si>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</si>
  <si>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</si>
  <si>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</si>
  <si>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</si>
  <si>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</si>
  <si>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</si>
  <si>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</si>
  <si>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</si>
  <si>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</si>
  <si>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</si>
  <si>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</si>
  <si>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</si>
  <si>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</si>
  <si>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</si>
  <si>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</si>
  <si>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</si>
  <si>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</si>
  <si>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</si>
  <si>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</si>
  <si>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</si>
  <si>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</si>
  <si>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</si>
  <si>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</si>
  <si>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</si>
  <si>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</si>
  <si>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</si>
  <si>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</si>
  <si>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</si>
  <si>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</si>
  <si>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</si>
  <si>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</si>
  <si>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</si>
  <si>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</si>
  <si>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</si>
  <si>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</si>
  <si>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</si>
  <si>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</si>
  <si>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</si>
  <si>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</si>
  <si>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</si>
  <si>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</si>
  <si>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</si>
  <si>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</si>
  <si>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</si>
  <si>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</si>
  <si>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</si>
  <si>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</si>
  <si>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</si>
  <si>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</si>
  <si>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</si>
  <si>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</si>
  <si>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</si>
  <si>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</si>
  <si>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</si>
  <si>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</si>
  <si>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</si>
  <si>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</si>
  <si>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</si>
  <si>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</si>
  <si>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</si>
  <si>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</si>
  <si>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</si>
  <si>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</si>
  <si>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</si>
  <si>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</si>
  <si>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</si>
  <si>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</si>
  <si>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</si>
  <si>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</si>
  <si>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</si>
  <si>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</si>
  <si>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</si>
  <si>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</si>
  <si>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</si>
  <si>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</si>
  <si>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</si>
  <si>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</si>
  <si>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</si>
  <si>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</si>
  <si>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</si>
  <si>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</si>
  <si>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</si>
  <si>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</si>
  <si>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</si>
  <si>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</si>
  <si>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</si>
  <si>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</si>
  <si>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</si>
  <si>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</si>
  <si>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</si>
  <si>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</si>
  <si>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</si>
  <si>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</si>
  <si>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</si>
  <si>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</si>
  <si>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</si>
  <si>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</si>
  <si>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</si>
  <si>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</si>
  <si>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</si>
  <si>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</si>
  <si>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</si>
  <si>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</si>
  <si>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</si>
  <si>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</si>
  <si>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</si>
  <si>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</si>
  <si>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</si>
  <si>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</si>
  <si>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</si>
  <si>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</si>
  <si>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</si>
  <si>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</si>
  <si>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</si>
  <si>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</si>
  <si>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</si>
  <si>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</si>
  <si>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</si>
  <si>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</si>
  <si>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</si>
  <si>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</si>
  <si>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</si>
  <si>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</si>
  <si>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</si>
  <si>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</si>
  <si>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</si>
  <si>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</si>
  <si>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</si>
  <si>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</si>
  <si>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</si>
  <si>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</si>
  <si>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</si>
  <si>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</si>
  <si>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</si>
  <si>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</si>
  <si>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</si>
  <si>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</si>
  <si>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</si>
  <si>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</si>
  <si>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</si>
  <si>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</si>
  <si>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</si>
  <si>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</si>
  <si>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</si>
  <si>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</si>
  <si>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</si>
  <si>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</si>
  <si>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</si>
  <si>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</si>
  <si>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</si>
  <si>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</si>
  <si>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</si>
  <si>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</si>
  <si>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</si>
  <si>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</si>
  <si>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</si>
  <si>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</si>
  <si>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</si>
  <si>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</si>
  <si>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</si>
  <si>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</si>
  <si>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</si>
  <si>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</si>
  <si>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</si>
  <si>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</si>
  <si>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</si>
  <si>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</si>
  <si>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</si>
  <si>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</si>
  <si>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</si>
  <si>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</si>
  <si>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</si>
  <si>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</si>
  <si>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</si>
  <si>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</si>
  <si>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</si>
  <si>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</si>
  <si>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</si>
  <si>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</si>
  <si>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</si>
  <si>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</si>
  <si>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</si>
  <si>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</si>
  <si>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</si>
  <si>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</si>
  <si>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</si>
  <si>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</si>
  <si>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</si>
  <si>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</si>
  <si>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</si>
  <si>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</si>
  <si>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</si>
  <si>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</si>
  <si>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</si>
  <si>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</si>
  <si>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</si>
  <si>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</si>
  <si>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</si>
  <si>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</si>
  <si>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</si>
  <si>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</si>
  <si>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</si>
  <si>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</si>
  <si>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</si>
  <si>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</si>
  <si>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</si>
  <si>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</si>
  <si>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</si>
  <si>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</si>
  <si>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</si>
  <si>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</si>
  <si>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</si>
  <si>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</si>
  <si>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</si>
  <si>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</si>
  <si>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</si>
  <si>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</si>
  <si>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</si>
  <si>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</si>
  <si>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</si>
  <si>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</si>
  <si>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</si>
  <si>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</si>
  <si>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</si>
  <si>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</si>
  <si>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</si>
  <si>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</si>
  <si>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</si>
  <si>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</si>
  <si>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</si>
  <si>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</si>
  <si>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</si>
  <si>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</si>
  <si>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</si>
  <si>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</si>
  <si>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</si>
  <si>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</si>
  <si>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</si>
  <si>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</si>
  <si>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</si>
  <si>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</si>
  <si>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</si>
  <si>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</si>
  <si>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</si>
  <si>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</si>
  <si>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</si>
  <si>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</si>
  <si>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</si>
  <si>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</si>
  <si>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</si>
  <si>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</si>
  <si>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</si>
  <si>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</si>
  <si>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</si>
  <si>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</si>
  <si>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</si>
  <si>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</si>
  <si>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</si>
  <si>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</si>
  <si>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</si>
  <si>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</si>
  <si>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</si>
  <si>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</si>
  <si>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</si>
  <si>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</si>
  <si>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</si>
  <si>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</si>
  <si>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</si>
  <si>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</si>
  <si>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</si>
  <si>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</si>
  <si>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</si>
  <si>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</si>
  <si>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</si>
  <si>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</si>
  <si>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</si>
  <si>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</si>
  <si>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</si>
  <si>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</si>
  <si>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</si>
  <si>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</si>
  <si>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</si>
  <si>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</si>
  <si>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</si>
  <si>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</si>
  <si>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</si>
  <si>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</si>
  <si>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</si>
  <si>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</si>
  <si>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</si>
  <si>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</si>
  <si>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</si>
  <si>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</si>
  <si>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</si>
  <si>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</si>
  <si>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</si>
  <si>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</si>
  <si>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</si>
  <si>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</si>
  <si>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</si>
  <si>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</si>
  <si>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</si>
  <si>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</si>
  <si>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</si>
  <si>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</si>
  <si>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</si>
  <si>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</si>
  <si>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</si>
  <si>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</si>
  <si>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</si>
  <si>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</si>
  <si>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</si>
  <si>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</si>
  <si>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</si>
  <si>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</si>
  <si>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</si>
  <si>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</si>
  <si>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</si>
  <si>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</si>
  <si>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</si>
  <si>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</si>
  <si>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</si>
  <si>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</si>
  <si>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</si>
  <si>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</si>
  <si>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</si>
  <si>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</si>
  <si>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</si>
  <si>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</si>
  <si>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</si>
  <si>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</si>
  <si>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</si>
  <si>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</si>
  <si>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</si>
  <si>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</si>
  <si>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</si>
  <si>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</si>
  <si>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</si>
  <si>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</si>
  <si>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</si>
  <si>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</si>
  <si>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</si>
  <si>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</si>
  <si>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</si>
  <si>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</si>
  <si>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</si>
  <si>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</si>
  <si>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</si>
  <si>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</si>
  <si>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</si>
  <si>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</si>
  <si>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</si>
  <si>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</si>
  <si>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</si>
  <si>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</si>
  <si>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</si>
  <si>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</si>
  <si>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</si>
  <si>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</si>
  <si>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</si>
  <si>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</si>
  <si>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</si>
  <si>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</si>
  <si>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</si>
  <si>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</si>
  <si>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</si>
  <si>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</si>
  <si>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</si>
  <si>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</si>
  <si>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</si>
  <si>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</si>
  <si>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</si>
  <si>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</si>
  <si>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</si>
  <si>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</si>
  <si>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</si>
  <si>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</si>
  <si>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</si>
  <si>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</si>
  <si>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</si>
  <si>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</si>
  <si>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</si>
  <si>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</si>
  <si>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</si>
  <si>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</si>
  <si>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</si>
  <si>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</si>
  <si>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</si>
  <si>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</si>
  <si>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</si>
  <si>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</si>
  <si>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</si>
  <si>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</si>
  <si>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</si>
  <si>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</si>
  <si>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</si>
  <si>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</si>
  <si>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</si>
  <si>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</si>
  <si>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</si>
  <si>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</si>
  <si>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</si>
  <si>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</si>
  <si>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</si>
  <si>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</si>
  <si>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</si>
  <si>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</si>
  <si>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</si>
  <si>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</si>
  <si>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</si>
  <si>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</si>
  <si>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</si>
  <si>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</si>
  <si>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</si>
  <si>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</si>
  <si>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</si>
  <si>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</si>
  <si>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</si>
  <si>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</si>
  <si>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</si>
  <si>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</si>
  <si>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</si>
  <si>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</si>
  <si>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</si>
  <si>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</si>
  <si>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</si>
  <si>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</si>
  <si>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</si>
  <si>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</si>
  <si>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</si>
  <si>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</si>
  <si>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</si>
  <si>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</si>
  <si>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</si>
  <si>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</si>
  <si>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</si>
  <si>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</si>
  <si>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</si>
  <si>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</si>
  <si>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</si>
  <si>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</si>
  <si>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</si>
  <si>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</si>
  <si>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</si>
  <si>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</si>
  <si>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</si>
  <si>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</si>
  <si>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</si>
  <si>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</si>
  <si>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</si>
  <si>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</si>
  <si>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</si>
  <si>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</si>
  <si>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</si>
  <si>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</si>
  <si>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</si>
  <si>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</si>
  <si>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</si>
  <si>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</si>
  <si>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</si>
  <si>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</si>
  <si>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</si>
  <si>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</si>
  <si>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</si>
  <si>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</si>
  <si>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</si>
  <si>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</si>
  <si>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</si>
  <si>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</si>
  <si>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</si>
  <si>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</si>
  <si>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</si>
  <si>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</si>
  <si>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</si>
  <si>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</si>
  <si>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</si>
  <si>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</si>
  <si>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</si>
  <si>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</si>
  <si>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</si>
  <si>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</si>
  <si>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</si>
  <si>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</si>
  <si>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</si>
  <si>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</si>
  <si>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</si>
  <si>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</si>
  <si>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</si>
  <si>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</si>
  <si>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</si>
  <si>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</si>
  <si>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</si>
  <si>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</si>
  <si>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</si>
  <si>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</si>
  <si>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</si>
  <si>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</si>
  <si>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</si>
  <si>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</si>
  <si>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</si>
  <si>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</si>
  <si>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</si>
  <si>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</si>
  <si>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</si>
  <si>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</si>
  <si>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</si>
  <si>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</si>
  <si>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</si>
  <si>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</si>
  <si>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</si>
  <si>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</si>
  <si>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</si>
  <si>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</si>
  <si>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</si>
  <si>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</si>
  <si>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</si>
  <si>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</si>
  <si>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</si>
  <si>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</si>
  <si>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</si>
  <si>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</si>
  <si>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</si>
  <si>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</si>
  <si>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</si>
  <si>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</si>
  <si>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</si>
  <si>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</si>
  <si>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</si>
  <si>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</si>
  <si>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</si>
  <si>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</si>
  <si>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</si>
  <si>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</si>
  <si>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</si>
  <si>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</si>
  <si>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</si>
  <si>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</si>
  <si>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</si>
  <si>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</si>
  <si>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</si>
  <si>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</si>
  <si>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</si>
  <si>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</si>
  <si>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</si>
  <si>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</si>
  <si>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</si>
  <si>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</si>
  <si>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</si>
  <si>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</si>
  <si>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</si>
  <si>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</si>
  <si>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</si>
  <si>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</si>
  <si>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</si>
  <si>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</si>
  <si>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</si>
  <si>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</si>
  <si>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</si>
  <si>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</si>
  <si>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</si>
  <si>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</si>
  <si>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</si>
  <si>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</si>
  <si>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</si>
  <si>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</si>
  <si>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</si>
  <si>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</si>
  <si>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</si>
  <si>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</si>
  <si>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</si>
  <si>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</si>
  <si>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</si>
  <si>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</si>
  <si>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</si>
  <si>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</si>
  <si>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</si>
  <si>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</si>
  <si>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</si>
  <si>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</si>
  <si>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</si>
  <si>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</si>
  <si>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</si>
  <si>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</si>
  <si>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</si>
  <si>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</si>
  <si>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</si>
  <si>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</si>
  <si>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</si>
  <si>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</si>
  <si>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</si>
  <si>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</si>
  <si>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</si>
  <si>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</si>
  <si>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</si>
  <si>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</si>
  <si>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</si>
  <si>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</si>
  <si>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</si>
  <si>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</si>
  <si>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</si>
  <si>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</si>
  <si>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</si>
  <si>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</si>
  <si>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</si>
  <si>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</si>
  <si>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</si>
  <si>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</si>
  <si>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</si>
  <si>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</si>
  <si>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</si>
  <si>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</si>
  <si>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</si>
  <si>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</si>
  <si>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</si>
  <si>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</si>
  <si>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</si>
  <si>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</si>
  <si>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</si>
  <si>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</si>
  <si>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</si>
  <si>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</si>
  <si>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</si>
  <si>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</si>
  <si>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</si>
  <si>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</si>
  <si>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</si>
  <si>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</si>
  <si>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</si>
  <si>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</si>
  <si>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</si>
  <si>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</si>
  <si>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</si>
  <si>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</si>
  <si>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</si>
  <si>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</si>
  <si>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</si>
  <si>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</si>
  <si>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</si>
  <si>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</si>
  <si>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</si>
  <si>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</si>
  <si>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</si>
  <si>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</si>
  <si>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</si>
  <si>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</si>
  <si>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</si>
  <si>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</si>
  <si>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</si>
  <si>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</si>
  <si>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</si>
  <si>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</si>
  <si>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</si>
  <si>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</si>
  <si>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</si>
  <si>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</si>
  <si>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</si>
  <si>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</si>
  <si>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</si>
  <si>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</si>
  <si>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</si>
  <si>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</si>
  <si>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</si>
  <si>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</si>
  <si>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</si>
  <si>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</si>
  <si>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</si>
  <si>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</si>
  <si>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</si>
  <si>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</si>
  <si>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</si>
  <si>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</si>
  <si>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</si>
  <si>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</si>
  <si>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</si>
  <si>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</si>
  <si>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</si>
  <si>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</si>
  <si>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</si>
  <si>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</si>
  <si>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</si>
  <si>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</si>
  <si>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</si>
  <si>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</si>
  <si>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</si>
  <si>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</si>
  <si>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</si>
  <si>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</si>
  <si>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</si>
  <si>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</si>
  <si>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</si>
  <si>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</si>
  <si>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</si>
  <si>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</si>
  <si>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</si>
  <si>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</si>
  <si>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</si>
  <si>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</si>
  <si>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</si>
  <si>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</si>
  <si>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</si>
  <si>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</si>
  <si>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</si>
  <si>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</si>
  <si>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</si>
  <si>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</si>
  <si>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</si>
  <si>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</si>
  <si>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</si>
  <si>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</si>
  <si>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</si>
  <si>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</si>
  <si>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</si>
  <si>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</si>
  <si>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</si>
  <si>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</si>
  <si>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</si>
  <si>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</si>
  <si>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</si>
  <si>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</si>
  <si>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</si>
  <si>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</si>
  <si>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</si>
  <si>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</si>
  <si>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</si>
  <si>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</si>
  <si>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</si>
  <si>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</si>
  <si>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</si>
  <si>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</si>
  <si>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</si>
  <si>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</si>
  <si>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</si>
  <si>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</si>
  <si>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</si>
  <si>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</si>
  <si>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</si>
  <si>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</si>
  <si>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</si>
  <si>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</si>
  <si>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</si>
  <si>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</si>
  <si>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</si>
  <si>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</si>
  <si>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</si>
  <si>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</si>
  <si>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</si>
  <si>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</si>
  <si>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</si>
  <si>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</si>
  <si>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</si>
  <si>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</si>
  <si>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</si>
  <si>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</si>
  <si>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</si>
  <si>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</si>
  <si>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</si>
  <si>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</si>
  <si>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</si>
  <si>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</si>
  <si>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</si>
  <si>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</si>
  <si>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</si>
  <si>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</si>
  <si>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</si>
  <si>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</si>
  <si>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</si>
  <si>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</si>
  <si>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</si>
  <si>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</si>
  <si>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</si>
  <si>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</si>
  <si>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</si>
  <si>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</si>
  <si>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</si>
  <si>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</si>
  <si>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</si>
  <si>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</si>
  <si>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</si>
  <si>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</si>
  <si>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</si>
  <si>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</si>
  <si>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</si>
  <si>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</si>
  <si>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</si>
  <si>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</si>
  <si>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</si>
  <si>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</si>
  <si>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</si>
  <si>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</si>
  <si>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</si>
  <si>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</si>
  <si>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</si>
  <si>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</si>
  <si>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</si>
  <si>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</si>
  <si>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</si>
  <si>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</si>
  <si>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</si>
  <si>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</si>
  <si>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</si>
  <si>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</si>
  <si>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</si>
  <si>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</si>
  <si>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</si>
  <si>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</si>
  <si>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</si>
  <si>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</si>
  <si>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</si>
  <si>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</si>
  <si>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</si>
  <si>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</si>
  <si>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</si>
  <si>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</si>
  <si>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</si>
  <si>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</si>
  <si>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</si>
  <si>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</si>
  <si>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</si>
  <si>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</si>
  <si>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</si>
  <si>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</si>
  <si>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</si>
  <si>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</si>
  <si>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</si>
  <si>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</si>
  <si>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</si>
  <si>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</si>
  <si>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</si>
  <si>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</si>
  <si>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</si>
  <si>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</si>
  <si>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</si>
  <si>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</si>
  <si>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</si>
  <si>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</si>
  <si>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</si>
  <si>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</si>
  <si>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</si>
  <si>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</si>
  <si>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</si>
  <si>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</si>
  <si>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</si>
  <si>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</si>
  <si>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</si>
  <si>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</si>
  <si>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</si>
  <si>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</si>
  <si>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</si>
  <si>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</si>
  <si>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</si>
  <si>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</si>
  <si>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</si>
  <si>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</si>
  <si>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</si>
  <si>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</si>
  <si>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</si>
  <si>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</si>
  <si>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</si>
  <si>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</si>
  <si>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</si>
  <si>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</si>
  <si>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</si>
  <si>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</si>
  <si>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</si>
  <si>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</si>
  <si>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</si>
  <si>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</si>
  <si>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</si>
  <si>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</si>
  <si>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</si>
  <si>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</si>
  <si>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</si>
  <si>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</si>
  <si>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</si>
  <si>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</si>
  <si>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</si>
  <si>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</si>
  <si>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</si>
  <si>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</si>
  <si>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</si>
  <si>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</si>
  <si>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</si>
  <si>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</si>
  <si>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</si>
  <si>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</si>
  <si>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</si>
  <si>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</si>
  <si>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</si>
  <si>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</si>
  <si>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</si>
  <si>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</si>
  <si>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</si>
  <si>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</si>
  <si>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</si>
  <si>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</si>
  <si>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</si>
  <si>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</si>
  <si>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</si>
  <si>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</si>
  <si>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</si>
  <si>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</si>
  <si>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</si>
  <si>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</si>
  <si>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</si>
  <si>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</si>
  <si>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</si>
  <si>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</si>
  <si>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</si>
  <si>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</si>
  <si>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</si>
  <si>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</si>
  <si>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</si>
  <si>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</si>
  <si>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</si>
  <si>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</si>
  <si>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</si>
  <si>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</si>
  <si>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</si>
  <si>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</si>
  <si>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</si>
  <si>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</si>
  <si>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</si>
  <si>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</si>
  <si>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</si>
  <si>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</si>
  <si>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</si>
  <si>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</si>
  <si>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</si>
  <si>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</si>
  <si>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</si>
  <si>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</si>
  <si>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</si>
  <si>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</si>
  <si>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</si>
  <si>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</si>
  <si>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</si>
  <si>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</si>
  <si>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</si>
  <si>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</si>
  <si>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</si>
  <si>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</si>
  <si>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</si>
  <si>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</si>
  <si>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</si>
  <si>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</si>
  <si>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</si>
  <si>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</si>
  <si>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</si>
  <si>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</si>
  <si>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</si>
  <si>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</si>
  <si>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</si>
  <si>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</si>
  <si>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</si>
  <si>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</si>
  <si>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</si>
  <si>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</si>
  <si>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</si>
  <si>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</si>
  <si>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</si>
  <si>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</si>
  <si>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</si>
  <si>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</si>
  <si>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</si>
  <si>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</si>
  <si>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</si>
  <si>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</si>
  <si>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</si>
  <si>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</si>
  <si>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</si>
  <si>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</si>
  <si>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</si>
  <si>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</si>
  <si>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</si>
  <si>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</si>
  <si>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</si>
  <si>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</si>
  <si>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</si>
  <si>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</si>
  <si>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</si>
  <si>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</si>
  <si>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</si>
  <si>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</si>
  <si>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</si>
  <si>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</si>
  <si>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</si>
  <si>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</si>
  <si>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</si>
  <si>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</si>
  <si>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</si>
  <si>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</si>
  <si>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</si>
  <si>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</si>
  <si>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</si>
  <si>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</si>
  <si>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</si>
  <si>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</si>
  <si>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</si>
  <si>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</si>
  <si>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</si>
  <si>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</si>
  <si>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</si>
  <si>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</si>
  <si>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</si>
  <si>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</si>
  <si>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</si>
  <si>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</si>
  <si>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</si>
  <si>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</si>
  <si>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</si>
  <si>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</si>
  <si>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</si>
  <si>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</si>
  <si>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</si>
  <si>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</si>
  <si>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</si>
  <si>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</si>
  <si>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</si>
  <si>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</si>
  <si>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</si>
  <si>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</si>
  <si>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</si>
  <si>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</si>
  <si>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</si>
  <si>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</si>
  <si>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</si>
  <si>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</si>
  <si>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</si>
  <si>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</si>
  <si>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</si>
  <si>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</si>
  <si>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</si>
  <si>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</si>
  <si>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</si>
  <si>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</si>
  <si>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</si>
  <si>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</si>
  <si>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</si>
  <si>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</si>
  <si>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</si>
  <si>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</si>
  <si>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</si>
  <si>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</si>
  <si>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</si>
  <si>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</si>
  <si>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</si>
  <si>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</si>
  <si>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</si>
  <si>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</si>
  <si>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</si>
  <si>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</si>
  <si>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</si>
  <si>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</si>
  <si>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</si>
  <si>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</si>
  <si>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</si>
  <si>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</si>
  <si>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</si>
  <si>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</si>
  <si>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</si>
  <si>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</si>
  <si>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</si>
  <si>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</si>
  <si>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</si>
  <si>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</si>
  <si>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</si>
  <si>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</si>
  <si>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</si>
  <si>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</si>
  <si>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</si>
  <si>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</si>
  <si>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</si>
  <si>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</si>
  <si>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</si>
  <si>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</si>
  <si>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</si>
  <si>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</si>
  <si>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</si>
  <si>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</si>
  <si>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</si>
  <si>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</si>
  <si>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</si>
  <si>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</si>
  <si>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</si>
  <si>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</si>
  <si>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</si>
  <si>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</si>
  <si>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</si>
  <si>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</si>
  <si>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</si>
  <si>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</si>
  <si>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</si>
  <si>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</si>
  <si>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</si>
  <si>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</si>
  <si>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</si>
  <si>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</si>
  <si>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</si>
  <si>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</si>
  <si>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</si>
  <si>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</si>
  <si>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</si>
  <si>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</si>
  <si>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</si>
  <si>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</si>
  <si>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</si>
  <si>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</si>
  <si>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</si>
  <si>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</si>
  <si>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</si>
  <si>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</si>
  <si>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</si>
  <si>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</si>
  <si>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</si>
  <si>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</si>
  <si>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</si>
  <si>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</si>
  <si>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</si>
  <si>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</si>
  <si>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</si>
  <si>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</si>
  <si>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</si>
  <si>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</si>
  <si>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</si>
  <si>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</si>
  <si>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</si>
  <si>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</si>
  <si>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</si>
  <si>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</si>
  <si>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</si>
  <si>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</si>
  <si>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</si>
  <si>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</si>
  <si>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</si>
  <si>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</si>
  <si>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</si>
  <si>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</si>
  <si>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</si>
  <si>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</si>
  <si>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</si>
  <si>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</si>
  <si>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</si>
  <si>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</si>
  <si>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</si>
  <si>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</si>
  <si>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</si>
  <si>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</si>
  <si>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</si>
  <si>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</si>
  <si>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</si>
  <si>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</si>
  <si>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</si>
  <si>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</si>
  <si>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</si>
  <si>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</si>
  <si>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</si>
  <si>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</si>
  <si>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</si>
  <si>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</si>
  <si>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</si>
  <si>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</si>
  <si>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</si>
  <si>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</si>
  <si>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</si>
  <si>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</si>
  <si>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</si>
  <si>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</si>
  <si>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</si>
  <si>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</si>
  <si>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</si>
  <si>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</si>
  <si>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</si>
  <si>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</si>
  <si>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</si>
  <si>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</si>
  <si>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</si>
  <si>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</si>
  <si>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</si>
  <si>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</si>
  <si>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</si>
  <si>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</si>
  <si>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</si>
  <si>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</si>
  <si>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</si>
  <si>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</si>
  <si>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</si>
  <si>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</si>
  <si>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</si>
  <si>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</si>
  <si>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</si>
  <si>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</si>
  <si>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</si>
  <si>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</si>
  <si>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</si>
  <si>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</si>
  <si>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</si>
  <si>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</si>
  <si>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</si>
  <si>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</si>
  <si>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</si>
  <si>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</si>
  <si>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</si>
  <si>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</si>
  <si>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</si>
  <si>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</si>
  <si>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</si>
  <si>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</si>
  <si>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</si>
  <si>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</si>
  <si>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</si>
  <si>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</si>
  <si>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</si>
  <si>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</si>
  <si>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</si>
  <si>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</si>
  <si>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</si>
  <si>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</si>
  <si>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</si>
  <si>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</si>
  <si>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</si>
  <si>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</si>
  <si>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</si>
  <si>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</si>
  <si>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</si>
  <si>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</si>
  <si>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</si>
  <si>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</si>
  <si>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</si>
  <si>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</si>
  <si>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</si>
  <si>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</si>
  <si>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</si>
  <si>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</si>
  <si>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</si>
  <si>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</si>
  <si>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</si>
  <si>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</si>
  <si>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</si>
  <si>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</si>
  <si>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</si>
  <si>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</si>
  <si>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</si>
  <si>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</si>
  <si>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</si>
  <si>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</si>
  <si>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</si>
  <si>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</si>
  <si>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</si>
  <si>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</si>
  <si>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</si>
  <si>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</si>
  <si>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</si>
  <si>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</si>
  <si>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</si>
  <si>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</si>
  <si>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</si>
  <si>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</si>
  <si>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</si>
  <si>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</si>
  <si>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</si>
  <si>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</si>
  <si>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</si>
  <si>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</si>
  <si>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</si>
  <si>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</si>
  <si>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</si>
  <si>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</si>
  <si>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</si>
  <si>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</si>
  <si>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</si>
  <si>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</si>
  <si>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</si>
  <si>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</si>
  <si>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</si>
  <si>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</si>
  <si>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</si>
  <si>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</si>
  <si>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</si>
  <si>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</si>
  <si>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</si>
  <si>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</si>
  <si>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</si>
  <si>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</si>
  <si>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</si>
  <si>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</si>
  <si>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</si>
  <si>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</si>
  <si>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</si>
  <si>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</si>
  <si>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</si>
  <si>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</si>
  <si>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</si>
  <si>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</si>
  <si>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</si>
  <si>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</si>
  <si>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</si>
  <si>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</si>
  <si>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</si>
  <si>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</si>
  <si>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</si>
  <si>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</si>
  <si>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</si>
  <si>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</si>
  <si>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</si>
  <si>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</si>
  <si>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</si>
  <si>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</si>
  <si>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</si>
  <si>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</si>
  <si>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</si>
  <si>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</si>
  <si>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</si>
  <si>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</si>
  <si>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</si>
  <si>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</si>
  <si>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</si>
  <si>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</si>
  <si>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</si>
  <si>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</si>
  <si>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</si>
  <si>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</si>
  <si>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</si>
  <si>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</si>
  <si>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</si>
  <si>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</si>
  <si>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</si>
  <si>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</si>
  <si>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</si>
  <si>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</si>
  <si>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</si>
  <si>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</si>
  <si>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</si>
  <si>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</si>
  <si>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</si>
  <si>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</si>
  <si>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</si>
  <si>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</si>
  <si>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</si>
  <si>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</si>
  <si>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</si>
  <si>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</si>
  <si>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</si>
  <si>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</si>
  <si>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</si>
  <si>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</si>
  <si>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</si>
  <si>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</si>
  <si>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</si>
  <si>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</si>
  <si>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</si>
  <si>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</si>
  <si>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</si>
  <si>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</si>
  <si>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</si>
  <si>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</si>
  <si>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</si>
  <si>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</si>
  <si>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</si>
  <si>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</si>
  <si>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</si>
  <si>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</si>
  <si>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</si>
  <si>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</si>
  <si>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</si>
  <si>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</si>
  <si>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</si>
  <si>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</si>
  <si>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</si>
  <si>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</si>
  <si>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</si>
  <si>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</si>
  <si>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</si>
  <si>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</si>
  <si>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</si>
  <si>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</si>
  <si>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</si>
  <si>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</si>
  <si>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</si>
  <si>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</si>
  <si>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</si>
  <si>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</si>
  <si>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</si>
  <si>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</si>
  <si>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</si>
  <si>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</si>
  <si>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</si>
  <si>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</si>
  <si>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</si>
  <si>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</si>
  <si>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</si>
  <si>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</si>
  <si>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</si>
  <si>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</si>
  <si>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</si>
  <si>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</si>
  <si>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</si>
  <si>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</si>
  <si>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</si>
  <si>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</si>
  <si>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</si>
  <si>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</si>
  <si>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</si>
  <si>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</si>
  <si>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</si>
  <si>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</si>
  <si>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</si>
  <si>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</si>
  <si>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</si>
  <si>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</si>
  <si>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</si>
  <si>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</si>
  <si>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</si>
  <si>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</si>
  <si>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</si>
  <si>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</si>
  <si>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</si>
  <si>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</si>
  <si>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</si>
  <si>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</si>
  <si>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</si>
  <si>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</si>
  <si>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</si>
  <si>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</si>
  <si>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</si>
  <si>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</si>
  <si>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</si>
  <si>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</si>
  <si>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</si>
  <si>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</si>
  <si>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</si>
  <si>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</si>
  <si>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</si>
  <si>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</si>
  <si>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</si>
  <si>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</si>
  <si>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</si>
  <si>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</si>
  <si>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</si>
  <si>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</si>
  <si>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</si>
  <si>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</si>
  <si>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</si>
  <si>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</si>
  <si>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</si>
  <si>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</si>
  <si>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</si>
  <si>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</si>
  <si>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</si>
  <si>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</si>
  <si>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</si>
  <si>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</si>
  <si>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</si>
  <si>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</si>
  <si>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</si>
  <si>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</si>
  <si>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</si>
  <si>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</si>
  <si>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</si>
  <si>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</si>
  <si>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</si>
  <si>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</si>
  <si>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</si>
  <si>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</si>
  <si>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</si>
  <si>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</si>
  <si>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</si>
  <si>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</si>
  <si>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</si>
  <si>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</si>
  <si>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</si>
  <si>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</si>
  <si>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</si>
  <si>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</si>
  <si>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</si>
  <si>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</si>
  <si>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</si>
  <si>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</si>
  <si>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</si>
  <si>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</si>
  <si>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</si>
  <si>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</si>
  <si>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</si>
  <si>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</si>
  <si>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</si>
  <si>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</si>
  <si>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</si>
  <si>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</si>
  <si>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</si>
  <si>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</si>
  <si>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</si>
  <si>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</si>
  <si>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</si>
  <si>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</si>
  <si>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</si>
  <si>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</si>
  <si>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</si>
  <si>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</si>
  <si>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</si>
  <si>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</si>
  <si>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</si>
  <si>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</si>
  <si>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</si>
  <si>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</si>
  <si>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</si>
  <si>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</si>
  <si>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</si>
  <si>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</si>
  <si>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</si>
  <si>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</si>
  <si>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</si>
  <si>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</si>
  <si>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</si>
  <si>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</si>
  <si>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</si>
  <si>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</si>
  <si>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</si>
  <si>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</si>
  <si>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</si>
  <si>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</si>
  <si>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</si>
  <si>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</si>
  <si>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</si>
  <si>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</si>
  <si>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</si>
  <si>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</si>
  <si>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</si>
  <si>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</si>
  <si>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</si>
  <si>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</si>
  <si>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</si>
  <si>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</si>
  <si>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</si>
  <si>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</si>
  <si>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</si>
  <si>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</si>
  <si>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</si>
  <si>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</si>
  <si>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</si>
  <si>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</si>
  <si>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</si>
  <si>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</si>
  <si>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</si>
  <si>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</si>
  <si>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</si>
  <si>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</si>
  <si>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</si>
  <si>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</si>
  <si>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</si>
  <si>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</si>
  <si>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</si>
  <si>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</si>
  <si>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</si>
  <si>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</si>
  <si>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</si>
  <si>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</si>
  <si>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</si>
  <si>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</si>
  <si>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</si>
  <si>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</si>
  <si>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</si>
  <si>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</si>
  <si>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</si>
  <si>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</si>
  <si>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</si>
  <si>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</si>
  <si>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</si>
  <si>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</si>
  <si>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</si>
  <si>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</si>
  <si>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</si>
  <si>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</si>
  <si>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</si>
  <si>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</si>
  <si>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</si>
  <si>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</si>
  <si>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</si>
  <si>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</si>
  <si>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</si>
  <si>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</si>
  <si>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</si>
  <si>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</si>
  <si>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</si>
  <si>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</si>
  <si>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</si>
  <si>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</si>
  <si>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</si>
  <si>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</si>
  <si>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</si>
  <si>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</si>
  <si>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</si>
  <si>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</si>
  <si>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</si>
  <si>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</si>
  <si>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</si>
  <si>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</si>
  <si>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</si>
  <si>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</si>
  <si>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</si>
  <si>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</si>
  <si>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</si>
  <si>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</si>
  <si>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</si>
  <si>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</si>
  <si>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</si>
  <si>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</si>
  <si>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</si>
  <si>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</si>
  <si>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</si>
  <si>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</si>
  <si>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</si>
  <si>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</si>
  <si>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</si>
  <si>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</si>
  <si>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</si>
  <si>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</si>
  <si>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</si>
  <si>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</si>
  <si>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</si>
  <si>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</si>
  <si>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</si>
  <si>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</si>
  <si>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</si>
  <si>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</si>
  <si>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</si>
  <si>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</si>
  <si>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</si>
  <si>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</si>
  <si>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</si>
  <si>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</si>
  <si>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</si>
  <si>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</si>
  <si>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</si>
  <si>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</si>
  <si>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</si>
  <si>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</si>
  <si>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</si>
  <si>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</si>
  <si>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</si>
  <si>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</si>
  <si>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</si>
  <si>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</si>
  <si>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</si>
  <si>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</si>
  <si>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</si>
  <si>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</si>
  <si>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</si>
  <si>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</si>
  <si>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</si>
  <si>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</si>
  <si>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</si>
  <si>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</si>
  <si>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</si>
  <si>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</si>
  <si>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</si>
  <si>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</si>
  <si>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</si>
  <si>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</si>
  <si>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</si>
  <si>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</si>
  <si>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</si>
  <si>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</si>
  <si>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</si>
  <si>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</si>
  <si>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</si>
  <si>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</si>
  <si>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</si>
  <si>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</si>
  <si>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</si>
  <si>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</si>
  <si>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</si>
  <si>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</si>
  <si>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</si>
  <si>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</si>
  <si>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</si>
  <si>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</si>
  <si>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</si>
  <si>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</si>
  <si>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</si>
  <si>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</si>
  <si>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</si>
  <si>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</si>
  <si>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</si>
  <si>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</si>
  <si>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</si>
  <si>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</si>
  <si>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</si>
  <si>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</si>
  <si>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</si>
  <si>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</si>
  <si>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</si>
  <si>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</si>
  <si>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</si>
  <si>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</si>
  <si>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</si>
  <si>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</si>
  <si>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</si>
  <si>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</si>
  <si>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</si>
  <si>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</si>
  <si>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</si>
  <si>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</si>
  <si>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</si>
  <si>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</si>
  <si>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</si>
  <si>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</si>
  <si>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</si>
  <si>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</si>
  <si>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</si>
  <si>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</si>
  <si>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</si>
  <si>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</si>
  <si>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</si>
  <si>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</si>
  <si>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</si>
  <si>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</si>
  <si>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</si>
  <si>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</si>
  <si>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</si>
  <si>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</si>
  <si>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</si>
  <si>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</si>
  <si>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</si>
  <si>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</si>
  <si>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</si>
  <si>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</si>
  <si>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</si>
  <si>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</si>
  <si>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</si>
  <si>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</si>
  <si>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</si>
  <si>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</si>
  <si>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</si>
  <si>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</si>
  <si>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</si>
  <si>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</si>
  <si>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</si>
  <si>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</si>
  <si>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</si>
  <si>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</si>
  <si>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</si>
  <si>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</si>
  <si>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</si>
  <si>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</si>
  <si>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</si>
  <si>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</si>
  <si>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</si>
  <si>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</si>
  <si>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</si>
  <si>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</si>
  <si>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</si>
  <si>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</si>
  <si>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</si>
  <si>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</si>
  <si>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</si>
  <si>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</si>
  <si>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</si>
  <si>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</si>
  <si>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</si>
  <si>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</si>
  <si>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</si>
  <si>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</si>
  <si>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</si>
  <si>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</si>
  <si>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</si>
  <si>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</si>
  <si>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</si>
  <si>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</si>
  <si>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</si>
  <si>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</si>
  <si>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</si>
  <si>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</si>
  <si>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</si>
  <si>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</si>
  <si>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</si>
  <si>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</si>
  <si>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</si>
  <si>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</si>
  <si>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</si>
  <si>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</si>
  <si>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</si>
  <si>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</si>
  <si>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</si>
  <si>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</si>
  <si>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</si>
  <si>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</si>
  <si>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</si>
  <si>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</si>
  <si>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</si>
  <si>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</si>
  <si>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</si>
  <si>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</si>
  <si>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</si>
  <si>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</si>
  <si>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</si>
  <si>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</si>
  <si>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</si>
  <si>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</si>
  <si>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</si>
  <si>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</si>
  <si>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</si>
  <si>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</si>
  <si>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</si>
  <si>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</si>
  <si>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</si>
  <si>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</si>
  <si>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</si>
  <si>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</si>
  <si>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</si>
  <si>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</si>
  <si>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</si>
  <si>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</si>
  <si>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</si>
  <si>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</si>
  <si>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</si>
  <si>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</si>
  <si>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</si>
  <si>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</si>
  <si>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</si>
  <si>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</si>
  <si>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</si>
  <si>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</si>
  <si>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</si>
  <si>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</si>
  <si>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</si>
  <si>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</si>
  <si>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</si>
  <si>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</si>
  <si>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</si>
  <si>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</si>
  <si>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</si>
  <si>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</si>
  <si>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</si>
  <si>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</si>
  <si>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</si>
  <si>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</si>
  <si>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</si>
  <si>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</si>
  <si>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</si>
  <si>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</si>
  <si>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</si>
  <si>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</si>
  <si>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</si>
  <si>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</si>
  <si>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</si>
  <si>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</si>
  <si>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</si>
  <si>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</si>
  <si>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</si>
  <si>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</si>
  <si>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</si>
  <si>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</si>
  <si>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</si>
  <si>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</si>
  <si>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</si>
  <si>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</si>
  <si>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</si>
  <si>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</si>
  <si>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</si>
  <si>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</si>
  <si>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</si>
  <si>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</si>
  <si>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</si>
  <si>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</si>
  <si>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</si>
  <si>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</si>
  <si>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</si>
  <si>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</si>
  <si>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</si>
  <si>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</si>
  <si>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</si>
  <si>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</si>
  <si>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</si>
  <si>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</si>
  <si>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</si>
  <si>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</si>
  <si>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</si>
  <si>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</si>
  <si>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</si>
  <si>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</si>
  <si>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</si>
  <si>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</si>
  <si>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</si>
  <si>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</si>
  <si>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</si>
  <si>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</si>
  <si>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</si>
  <si>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</si>
  <si>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</si>
  <si>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</si>
  <si>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</si>
  <si>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</si>
  <si>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</si>
  <si>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</si>
  <si>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</si>
  <si>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</si>
  <si>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</si>
  <si>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</si>
  <si>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</si>
  <si>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</si>
  <si>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</si>
  <si>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</si>
  <si>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</si>
  <si>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</si>
  <si>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</si>
  <si>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</si>
  <si>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</si>
  <si>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</si>
  <si>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</si>
  <si>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</si>
  <si>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</si>
  <si>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</si>
  <si>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</si>
  <si>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</si>
  <si>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</si>
  <si>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</si>
  <si>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</si>
  <si>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</si>
  <si>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</si>
  <si>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</si>
  <si>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</si>
  <si>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</si>
  <si>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</si>
  <si>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</si>
  <si>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</si>
  <si>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</si>
  <si>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</si>
  <si>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</si>
  <si>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</si>
  <si>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</si>
  <si>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</si>
  <si>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</si>
  <si>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</si>
  <si>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</si>
  <si>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</si>
  <si>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</si>
  <si>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</si>
  <si>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</si>
  <si>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</si>
  <si>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</si>
  <si>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</si>
  <si>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</si>
  <si>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</si>
  <si>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</si>
  <si>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</si>
  <si>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</si>
  <si>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</si>
  <si>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</si>
  <si>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</si>
  <si>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</si>
  <si>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</si>
  <si>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</si>
  <si>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</si>
  <si>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</si>
  <si>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</si>
  <si>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</si>
  <si>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</si>
  <si>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</si>
  <si>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</si>
  <si>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</si>
  <si>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</si>
  <si>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</si>
  <si>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</si>
  <si>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</si>
  <si>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</si>
  <si>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</si>
  <si>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</si>
  <si>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</si>
  <si>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</si>
  <si>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</si>
  <si>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</si>
  <si>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</si>
  <si>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</si>
  <si>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</si>
  <si>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</si>
  <si>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</si>
  <si>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</si>
  <si>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</si>
  <si>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</si>
  <si>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</si>
  <si>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</si>
  <si>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</si>
  <si>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</si>
  <si>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</si>
  <si>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</si>
  <si>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</si>
  <si>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</si>
  <si>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</si>
  <si>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</si>
  <si>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</si>
  <si>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</si>
  <si>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</si>
  <si>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</si>
  <si>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</si>
  <si>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</si>
  <si>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</si>
  <si>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</si>
  <si>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</si>
  <si>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</si>
  <si>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</si>
  <si>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</si>
  <si>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</si>
  <si>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</si>
  <si>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</si>
  <si>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</si>
  <si>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</si>
  <si>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</si>
  <si>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</si>
  <si>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</si>
  <si>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</si>
  <si>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</si>
  <si>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</si>
  <si>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</si>
  <si>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</si>
  <si>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</si>
  <si>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</si>
  <si>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</si>
  <si>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</si>
  <si>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</si>
  <si>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</si>
  <si>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</si>
  <si>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</si>
  <si>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</si>
  <si>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</si>
  <si>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</si>
  <si>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</si>
  <si>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</si>
  <si>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</si>
  <si>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</si>
  <si>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</si>
  <si>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</si>
  <si>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</si>
  <si>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</si>
  <si>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</si>
  <si>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</si>
  <si>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</si>
  <si>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</si>
  <si>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</si>
  <si>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</si>
  <si>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</si>
  <si>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</si>
  <si>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</si>
  <si>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</si>
  <si>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</si>
  <si>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</si>
  <si>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</si>
  <si>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</si>
  <si>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</si>
  <si>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</si>
  <si>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</si>
  <si>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</si>
  <si>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</si>
  <si>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</si>
  <si>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</si>
  <si>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</si>
  <si>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</si>
  <si>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</si>
  <si>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</si>
  <si>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</si>
  <si>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</si>
  <si>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</si>
  <si>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</si>
  <si>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</si>
  <si>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</si>
  <si>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</si>
  <si>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</si>
  <si>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</si>
  <si>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</si>
  <si>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</si>
  <si>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</si>
  <si>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</si>
  <si>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</si>
  <si>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</si>
  <si>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</si>
  <si>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</si>
  <si>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</si>
  <si>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</si>
  <si>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</si>
  <si>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</si>
  <si>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</si>
  <si>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</si>
  <si>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</si>
  <si>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</si>
  <si>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</si>
  <si>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</si>
  <si>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</si>
  <si>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</si>
  <si>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</si>
  <si>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</si>
  <si>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</si>
  <si>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</si>
  <si>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</si>
  <si>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</si>
  <si>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</si>
  <si>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</si>
  <si>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</si>
  <si>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</si>
  <si>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</si>
  <si>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</si>
  <si>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</si>
  <si>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</si>
  <si>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</si>
  <si>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</si>
  <si>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</si>
  <si>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</si>
  <si>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</si>
  <si>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</si>
  <si>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</si>
  <si>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</si>
  <si>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</si>
  <si>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</si>
  <si>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</si>
  <si>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</si>
  <si>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</si>
  <si>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</si>
  <si>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</si>
  <si>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</si>
  <si>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</si>
  <si>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</si>
  <si>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</si>
  <si>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</si>
  <si>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</si>
  <si>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</si>
  <si>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</si>
  <si>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</si>
  <si>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</si>
  <si>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</si>
  <si>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</si>
  <si>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</si>
  <si>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</si>
  <si>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</si>
  <si>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</si>
  <si>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</si>
  <si>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</si>
  <si>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</si>
  <si>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</si>
  <si>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</si>
  <si>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</si>
  <si>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</si>
  <si>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</si>
  <si>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</si>
  <si>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</si>
  <si>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</si>
  <si>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</si>
  <si>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</si>
  <si>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</si>
  <si>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</si>
  <si>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</si>
  <si>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</si>
  <si>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</si>
  <si>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</si>
  <si>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</si>
  <si>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</si>
  <si>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</si>
  <si>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</si>
  <si>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</si>
  <si>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</si>
  <si>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</si>
  <si>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</si>
  <si>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</si>
  <si>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</si>
  <si>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</si>
  <si>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</si>
  <si>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</si>
  <si>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</si>
  <si>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</si>
  <si>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</si>
  <si>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</si>
  <si>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</si>
  <si>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</si>
  <si>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</si>
  <si>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</si>
  <si>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</si>
  <si>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</si>
  <si>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</si>
  <si>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</si>
  <si>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</si>
  <si>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</si>
  <si>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</si>
  <si>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</si>
  <si>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</si>
  <si>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</si>
  <si>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</si>
  <si>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</si>
  <si>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</si>
  <si>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</si>
  <si>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</si>
  <si>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</si>
  <si>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</si>
  <si>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</si>
  <si>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</si>
  <si>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</si>
  <si>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</si>
  <si>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</si>
  <si>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</si>
  <si>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</si>
  <si>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</si>
  <si>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</si>
  <si>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</si>
  <si>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</si>
  <si>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</si>
  <si>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</si>
  <si>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</si>
  <si>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</si>
  <si>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</si>
  <si>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</si>
  <si>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</si>
  <si>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</si>
  <si>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</si>
  <si>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</si>
  <si>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</si>
  <si>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</si>
  <si>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</si>
  <si>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</si>
  <si>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</si>
  <si>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</si>
  <si>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</si>
  <si>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</si>
  <si>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</si>
  <si>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</si>
  <si>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</si>
  <si>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</si>
  <si>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</si>
  <si>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</si>
  <si>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</si>
  <si>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</si>
  <si>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</si>
  <si>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</si>
  <si>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</si>
  <si>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</si>
  <si>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</si>
  <si>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</si>
  <si>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</si>
  <si>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</si>
  <si>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</si>
  <si>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</si>
  <si>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</si>
  <si>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</si>
  <si>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</si>
  <si>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</si>
  <si>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</si>
  <si>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</si>
  <si>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</si>
  <si>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</si>
  <si>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</si>
  <si>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</si>
  <si>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</si>
  <si>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</si>
  <si>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</si>
  <si>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</si>
  <si>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</si>
  <si>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</si>
  <si>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</si>
  <si>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</si>
  <si>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</si>
  <si>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</si>
  <si>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</si>
  <si>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</si>
  <si>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</si>
  <si>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</si>
  <si>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</si>
  <si>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</si>
  <si>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</si>
  <si>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</si>
  <si>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</si>
  <si>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</si>
  <si>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</si>
  <si>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</si>
  <si>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</si>
  <si>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</si>
  <si>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</si>
  <si>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</si>
  <si>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</si>
  <si>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</si>
  <si>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</si>
  <si>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</si>
  <si>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</si>
  <si>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</si>
  <si>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</si>
  <si>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</si>
  <si>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</si>
  <si>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</si>
  <si>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</si>
  <si>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</si>
  <si>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</si>
  <si>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</si>
  <si>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</si>
  <si>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</si>
  <si>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</si>
  <si>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</si>
  <si>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</si>
  <si>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</si>
  <si>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</si>
  <si>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</si>
  <si>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</si>
  <si>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</si>
  <si>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</si>
  <si>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</si>
  <si>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</si>
  <si>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</si>
  <si>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</si>
  <si>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</si>
  <si>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</si>
  <si>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</si>
  <si>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</si>
  <si>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</si>
  <si>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</si>
  <si>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</si>
  <si>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</si>
  <si>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</si>
  <si>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</si>
  <si>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</si>
  <si>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</si>
  <si>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</si>
  <si>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</si>
  <si>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</si>
  <si>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</si>
  <si>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</si>
  <si>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</si>
  <si>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</si>
  <si>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</si>
  <si>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</si>
  <si>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</si>
  <si>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</si>
  <si>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</si>
  <si>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</si>
  <si>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</si>
  <si>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</si>
  <si>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</si>
  <si>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</si>
  <si>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</si>
  <si>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</si>
  <si>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</si>
  <si>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</si>
  <si>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</si>
  <si>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</si>
  <si>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</si>
  <si>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</si>
  <si>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</si>
  <si>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</si>
  <si>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</si>
  <si>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</si>
  <si>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</si>
  <si>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</si>
  <si>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</si>
  <si>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</si>
  <si>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</si>
  <si>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</si>
  <si>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</si>
  <si>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</si>
  <si>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</si>
  <si>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</si>
  <si>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</si>
  <si>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</si>
  <si>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</si>
  <si>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</si>
  <si>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</si>
  <si>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</si>
  <si>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</si>
  <si>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</si>
  <si>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</si>
  <si>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</si>
  <si>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</si>
  <si>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</si>
  <si>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</si>
  <si>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</si>
  <si>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</si>
  <si>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</si>
  <si>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</si>
  <si>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</si>
  <si>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</si>
  <si>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</si>
  <si>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</si>
  <si>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</si>
  <si>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</si>
  <si>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</si>
  <si>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</si>
  <si>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</si>
  <si>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</si>
  <si>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</si>
  <si>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</si>
  <si>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</si>
  <si>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</si>
  <si>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</si>
  <si>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</si>
  <si>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</si>
  <si>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</si>
  <si>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</si>
  <si>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</si>
  <si>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</si>
  <si>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</si>
  <si>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</si>
  <si>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</si>
  <si>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</si>
  <si>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</si>
  <si>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</si>
  <si>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</si>
  <si>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</si>
  <si>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</si>
  <si>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</si>
  <si>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</si>
  <si>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</si>
  <si>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</si>
  <si>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</si>
  <si>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</si>
  <si>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</si>
  <si>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</si>
  <si>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</si>
  <si>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</si>
  <si>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</si>
  <si>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</si>
  <si>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</si>
  <si>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</si>
  <si>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</si>
  <si>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</si>
  <si>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</si>
  <si>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</si>
  <si>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</si>
  <si>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</si>
  <si>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</si>
  <si>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</si>
  <si>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</si>
  <si>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</si>
  <si>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</si>
  <si>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</si>
  <si>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</si>
  <si>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</si>
  <si>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</si>
  <si>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</si>
  <si>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</si>
  <si>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</si>
  <si>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</si>
  <si>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</si>
  <si>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</si>
  <si>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</si>
  <si>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</si>
  <si>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</si>
  <si>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</si>
  <si>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</si>
  <si>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</si>
  <si>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</si>
  <si>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</si>
  <si>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</si>
  <si>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</si>
  <si>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</si>
  <si>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</si>
  <si>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</si>
  <si>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</si>
  <si>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</si>
  <si>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</si>
  <si>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</si>
  <si>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</si>
  <si>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</si>
  <si>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</si>
  <si>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</si>
  <si>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</si>
  <si>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</si>
  <si>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</si>
  <si>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</si>
  <si>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</si>
  <si>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</si>
  <si>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</si>
  <si>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</si>
  <si>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</si>
  <si>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</si>
  <si>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</si>
  <si>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</si>
  <si>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</si>
  <si>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</si>
  <si>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</si>
  <si>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</si>
  <si>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</si>
  <si>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</si>
  <si>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</si>
  <si>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</si>
  <si>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</si>
  <si>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</si>
  <si>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</si>
  <si>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</si>
  <si>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</si>
  <si>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</si>
  <si>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</si>
  <si>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</si>
  <si>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</si>
  <si>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</si>
  <si>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</si>
  <si>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</si>
  <si>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</si>
  <si>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</si>
  <si>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</si>
  <si>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</si>
  <si>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</si>
  <si>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</si>
  <si>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</si>
  <si>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</si>
  <si>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</si>
  <si>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</si>
  <si>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</si>
  <si>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</si>
  <si>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</si>
  <si>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</si>
  <si>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</si>
  <si>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</si>
  <si>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</si>
  <si>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</si>
  <si>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</si>
  <si>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</si>
  <si>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</si>
  <si>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</si>
  <si>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</si>
  <si>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</si>
  <si>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</si>
  <si>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</si>
  <si>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</si>
  <si>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</si>
  <si>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</si>
  <si>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</si>
  <si>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</si>
  <si>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</si>
  <si>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</si>
  <si>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</si>
  <si>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</si>
  <si>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</si>
  <si>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</si>
  <si>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</si>
  <si>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</si>
  <si>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</si>
  <si>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</si>
  <si>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</si>
  <si>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</si>
  <si>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</si>
  <si>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</si>
  <si>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</si>
  <si>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</si>
  <si>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</si>
  <si>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</si>
  <si>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</si>
  <si>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</si>
  <si>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</si>
  <si>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</si>
  <si>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</si>
  <si>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</si>
  <si>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</si>
  <si>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</si>
  <si>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</si>
  <si>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</si>
  <si>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</si>
  <si>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</si>
  <si>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</si>
  <si>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</si>
  <si>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</si>
  <si>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</si>
  <si>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</si>
  <si>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</si>
  <si>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</si>
  <si>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</si>
  <si>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</si>
  <si>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</si>
  <si>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</si>
  <si>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</si>
  <si>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</si>
  <si>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</si>
  <si>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</si>
  <si>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</si>
  <si>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</si>
  <si>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</si>
  <si>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</si>
  <si>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</si>
  <si>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</si>
  <si>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</si>
  <si>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</si>
  <si>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</si>
  <si>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</si>
  <si>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</si>
  <si>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</si>
  <si>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</si>
  <si>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</si>
  <si>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</si>
  <si>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</si>
  <si>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</si>
  <si>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</si>
  <si>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</si>
  <si>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</si>
  <si>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</si>
  <si>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</si>
  <si>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</si>
  <si>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</si>
  <si>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</si>
  <si>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</si>
  <si>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</si>
  <si>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</si>
  <si>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</si>
  <si>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</si>
  <si>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</si>
  <si>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</si>
  <si>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</si>
  <si>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</si>
  <si>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</si>
  <si>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</si>
  <si>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</si>
  <si>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</si>
  <si>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</si>
  <si>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</si>
  <si>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</si>
  <si>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</si>
  <si>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</si>
  <si>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</si>
  <si>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</si>
  <si>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</si>
  <si>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</si>
  <si>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</si>
  <si>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</si>
  <si>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</si>
  <si>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</si>
  <si>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</si>
  <si>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</si>
  <si>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</si>
  <si>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</si>
  <si>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</si>
  <si>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</si>
  <si>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</si>
  <si>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</si>
  <si>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</si>
  <si>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</si>
  <si>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</si>
  <si>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</si>
  <si>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</si>
  <si>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</si>
  <si>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</si>
  <si>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</si>
  <si>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</si>
  <si>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</si>
  <si>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</si>
  <si>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</si>
  <si>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</si>
  <si>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</si>
  <si>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</si>
  <si>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</si>
  <si>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</si>
  <si>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</si>
  <si>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</si>
  <si>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</si>
  <si>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</si>
  <si>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</si>
  <si>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</si>
  <si>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</si>
  <si>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</si>
  <si>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</si>
  <si>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</si>
  <si>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</si>
  <si>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</si>
  <si>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</si>
  <si>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</si>
  <si>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</si>
  <si>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</si>
  <si>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</si>
  <si>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</si>
  <si>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</si>
  <si>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</si>
  <si>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</si>
  <si>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</si>
  <si>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</si>
  <si>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</si>
  <si>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</si>
  <si>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</si>
  <si>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</si>
  <si>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</si>
  <si>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</si>
  <si>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</si>
  <si>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</si>
  <si>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</si>
  <si>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</si>
  <si>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</si>
  <si>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</si>
  <si>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</si>
  <si>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</si>
  <si>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</si>
  <si>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</si>
  <si>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</si>
  <si>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</si>
  <si>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</si>
  <si>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</si>
  <si>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</si>
  <si>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</si>
  <si>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</si>
  <si>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</si>
  <si>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</si>
  <si>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</si>
  <si>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</si>
  <si>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</si>
  <si>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</si>
  <si>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</si>
  <si>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</si>
  <si>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</si>
  <si>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</si>
  <si>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</si>
  <si>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</si>
  <si>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</si>
  <si>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</si>
  <si>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</si>
  <si>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</si>
  <si>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</si>
  <si>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</si>
  <si>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</si>
  <si>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</si>
  <si>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</si>
  <si>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</si>
  <si>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</si>
  <si>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</si>
  <si>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</si>
  <si>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</si>
  <si>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</si>
  <si>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</si>
  <si>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</si>
  <si>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</si>
  <si>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</si>
  <si>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</si>
  <si>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</si>
  <si>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</si>
  <si>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</si>
  <si>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</si>
  <si>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</si>
  <si>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</si>
  <si>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</si>
  <si>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</si>
  <si>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</si>
  <si>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</si>
  <si>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</si>
  <si>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</si>
  <si>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</si>
  <si>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</si>
  <si>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</si>
  <si>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</si>
  <si>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</si>
  <si>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</si>
  <si>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</si>
  <si>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</si>
  <si>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</si>
  <si>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</si>
  <si>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</si>
  <si>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</si>
  <si>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</si>
  <si>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</si>
  <si>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</si>
  <si>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</si>
  <si>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</si>
  <si>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</si>
  <si>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</si>
  <si>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</si>
  <si>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</si>
  <si>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</si>
  <si>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</si>
  <si>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</si>
  <si>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</si>
  <si>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</si>
  <si>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</si>
  <si>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</si>
  <si>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</si>
  <si>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</si>
  <si>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</si>
  <si>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</si>
  <si>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</si>
  <si>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</si>
  <si>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</si>
  <si>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</si>
  <si>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</si>
  <si>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</si>
  <si>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</si>
  <si>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</si>
  <si>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</si>
  <si>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</si>
  <si>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</si>
  <si>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</si>
  <si>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</si>
  <si>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</si>
  <si>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</si>
  <si>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</si>
  <si>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</si>
  <si>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</si>
  <si>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</si>
  <si>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</si>
  <si>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</si>
  <si>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</si>
  <si>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</si>
  <si>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</si>
  <si>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</si>
  <si>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</si>
  <si>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</si>
  <si>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</si>
  <si>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</si>
  <si>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</si>
  <si>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</si>
  <si>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</si>
  <si>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</si>
  <si>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</si>
  <si>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</si>
  <si>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</si>
  <si>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</si>
  <si>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</si>
  <si>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</si>
  <si>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</si>
  <si>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</si>
  <si>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</si>
  <si>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</si>
  <si>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</si>
  <si>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</si>
  <si>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</si>
  <si>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</si>
  <si>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</si>
  <si>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</si>
  <si>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</si>
  <si>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</si>
  <si>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</si>
  <si>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</si>
  <si>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</si>
  <si>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</si>
  <si>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</si>
  <si>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</si>
  <si>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</si>
  <si>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</si>
  <si>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</si>
  <si>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</si>
  <si>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</si>
  <si>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</si>
  <si>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</si>
  <si>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</si>
  <si>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</si>
  <si>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</si>
  <si>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</si>
  <si>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</si>
  <si>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</si>
  <si>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</si>
  <si>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</si>
  <si>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</si>
  <si>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</si>
  <si>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</si>
  <si>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</si>
  <si>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</si>
  <si>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</si>
  <si>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</si>
  <si>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</si>
  <si>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</si>
  <si>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</si>
  <si>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</si>
  <si>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</si>
  <si>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</si>
  <si>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</si>
  <si>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</si>
  <si>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</si>
  <si>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</si>
  <si>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</si>
  <si>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</si>
  <si>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</si>
  <si>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</si>
  <si>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</si>
  <si>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</si>
  <si>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</si>
  <si>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</si>
  <si>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</si>
  <si>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</si>
  <si>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</si>
  <si>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</si>
  <si>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</si>
  <si>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</si>
  <si>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</si>
  <si>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</si>
  <si>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</si>
  <si>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</si>
  <si>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</si>
  <si>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</si>
  <si>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</si>
  <si>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</si>
  <si>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</si>
  <si>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</si>
  <si>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</si>
  <si>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</si>
  <si>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</si>
  <si>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</si>
  <si>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</si>
  <si>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</si>
  <si>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</si>
  <si>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</si>
  <si>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</si>
  <si>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</si>
  <si>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</si>
  <si>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</si>
  <si>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</si>
  <si>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</si>
  <si>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</si>
  <si>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</si>
  <si>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</si>
  <si>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</si>
  <si>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</si>
  <si>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</si>
  <si>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</si>
  <si>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</si>
  <si>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</si>
  <si>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</si>
  <si>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</si>
  <si>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</si>
  <si>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</si>
  <si>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</si>
  <si>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</si>
  <si>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</si>
  <si>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</si>
  <si>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</si>
  <si>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</si>
  <si>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</si>
  <si>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</si>
  <si>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</si>
  <si>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</si>
  <si>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</si>
  <si>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</si>
  <si>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</si>
  <si>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</si>
  <si>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</si>
  <si>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</si>
  <si>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</si>
  <si>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</si>
  <si>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</si>
  <si>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</si>
  <si>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</si>
  <si>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</si>
  <si>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</si>
  <si>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</si>
  <si>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</si>
  <si>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</si>
  <si>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</si>
  <si>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</si>
  <si>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</si>
  <si>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</si>
  <si>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</si>
  <si>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</si>
  <si>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</si>
  <si>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</si>
  <si>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</si>
  <si>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</si>
  <si>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</si>
  <si>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</si>
  <si>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</si>
  <si>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</si>
  <si>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</si>
  <si>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</si>
  <si>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</si>
  <si>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</si>
  <si>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</si>
  <si>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</si>
  <si>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</si>
  <si>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</si>
  <si>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</si>
  <si>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</si>
  <si>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</si>
  <si>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</si>
  <si>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</si>
  <si>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</si>
  <si>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</si>
  <si>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</si>
  <si>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</si>
  <si>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</si>
  <si>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</si>
  <si>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</si>
  <si>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</si>
  <si>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</si>
  <si>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</si>
  <si>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</si>
  <si>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</si>
  <si>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</si>
  <si>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</si>
  <si>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</si>
  <si>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</si>
  <si>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</si>
  <si>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</si>
  <si>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</si>
  <si>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</si>
  <si>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</si>
  <si>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</si>
  <si>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</si>
  <si>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</si>
  <si>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</si>
  <si>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</si>
  <si>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</si>
  <si>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</si>
  <si>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</si>
  <si>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</si>
  <si>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</si>
  <si>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</si>
  <si>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</si>
  <si>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</si>
  <si>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</si>
  <si>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</si>
  <si>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</si>
  <si>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</si>
  <si>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</si>
  <si>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</si>
  <si>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</si>
  <si>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</si>
  <si>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</si>
  <si>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</si>
  <si>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</si>
  <si>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</si>
  <si>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</si>
  <si>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</si>
  <si>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</si>
  <si>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</si>
  <si>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</si>
  <si>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</si>
  <si>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</si>
  <si>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</si>
  <si>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</si>
  <si>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</si>
  <si>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</si>
  <si>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</si>
  <si>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</si>
  <si>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</si>
  <si>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</si>
  <si>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</si>
  <si>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</si>
  <si>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</si>
  <si>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</si>
  <si>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</si>
  <si>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</si>
  <si>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</si>
  <si>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</si>
  <si>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</si>
  <si>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</si>
  <si>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</si>
  <si>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</si>
  <si>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</si>
  <si>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</si>
  <si>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</si>
  <si>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</si>
  <si>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</si>
  <si>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</si>
  <si>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</si>
  <si>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</si>
  <si>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</si>
  <si>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</si>
  <si>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</si>
  <si>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</si>
  <si>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</si>
  <si>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</si>
  <si>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</si>
  <si>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</si>
  <si>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</si>
  <si>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</si>
  <si>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</si>
  <si>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</si>
  <si>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</si>
  <si>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</si>
  <si>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</si>
  <si>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</si>
  <si>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</si>
  <si>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</si>
  <si>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</si>
  <si>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</si>
  <si>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</si>
  <si>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</si>
  <si>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</si>
  <si>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</si>
  <si>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</si>
  <si>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</si>
  <si>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</si>
  <si>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</si>
  <si>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</si>
  <si>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</si>
  <si>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</si>
  <si>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</si>
  <si>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</si>
  <si>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</si>
  <si>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</si>
  <si>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</si>
  <si>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</si>
  <si>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</si>
  <si>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</si>
  <si>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</si>
  <si>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</si>
  <si>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</si>
  <si>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</si>
  <si>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</si>
  <si>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</si>
  <si>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</si>
  <si>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</si>
  <si>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</si>
  <si>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</si>
  <si>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</si>
  <si>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</si>
  <si>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</si>
  <si>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</si>
  <si>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</si>
  <si>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</si>
  <si>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</si>
  <si>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</si>
  <si>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</si>
  <si>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</si>
  <si>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</si>
  <si>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</si>
  <si>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</si>
  <si>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</si>
  <si>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</si>
  <si>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</si>
  <si>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</si>
  <si>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</si>
  <si>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</si>
  <si>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</si>
  <si>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</si>
  <si>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</si>
  <si>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</si>
  <si>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</si>
  <si>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</si>
  <si>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</si>
  <si>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</si>
  <si>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</si>
  <si>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</si>
  <si>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</si>
  <si>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</si>
  <si>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</si>
  <si>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</si>
  <si>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</si>
  <si>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</si>
  <si>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</si>
  <si>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</si>
  <si>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</si>
  <si>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</si>
  <si>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</si>
  <si>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</si>
  <si>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</si>
  <si>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</si>
  <si>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</si>
  <si>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</si>
  <si>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</si>
  <si>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</si>
  <si>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</si>
  <si>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</si>
  <si>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</si>
  <si>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</si>
  <si>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</si>
  <si>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</si>
  <si>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</si>
  <si>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</si>
  <si>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</si>
  <si>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</si>
  <si>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</si>
  <si>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</si>
  <si>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</si>
  <si>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</si>
  <si>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</si>
  <si>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</si>
  <si>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</si>
  <si>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</si>
  <si>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</si>
  <si>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</si>
  <si>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</si>
  <si>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</si>
  <si>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</si>
  <si>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</si>
  <si>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</si>
  <si>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</si>
  <si>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</si>
  <si>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</si>
  <si>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</si>
  <si>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</si>
  <si>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</si>
  <si>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</si>
  <si>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</si>
  <si>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</si>
  <si>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</si>
  <si>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</si>
  <si>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</si>
  <si>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</si>
  <si>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</si>
  <si>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</si>
  <si>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</si>
  <si>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</si>
  <si>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</si>
  <si>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</si>
  <si>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</si>
  <si>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</si>
  <si>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</si>
  <si>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</si>
  <si>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</si>
  <si>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</si>
  <si>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</si>
  <si>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</si>
  <si>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</si>
  <si>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</si>
  <si>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</si>
  <si>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</si>
  <si>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</si>
  <si>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</si>
  <si>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</si>
  <si>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</si>
  <si>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</si>
  <si>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</si>
  <si>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</si>
  <si>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</si>
  <si>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</si>
  <si>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</si>
  <si>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</si>
  <si>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</si>
  <si>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</si>
  <si>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</si>
  <si>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</si>
  <si>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</si>
  <si>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</si>
  <si>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</si>
  <si>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</si>
  <si>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</si>
  <si>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</si>
  <si>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</si>
  <si>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</si>
  <si>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</si>
  <si>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</si>
  <si>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</si>
  <si>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</si>
  <si>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</si>
  <si>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</si>
  <si>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</si>
  <si>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</si>
  <si>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</si>
  <si>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</si>
  <si>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</si>
  <si>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</si>
  <si>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</si>
  <si>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</si>
  <si>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</si>
  <si>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</si>
  <si>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</si>
  <si>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</si>
  <si>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</si>
  <si>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</si>
  <si>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</si>
  <si>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</si>
  <si>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</si>
  <si>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</si>
  <si>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</si>
  <si>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</si>
  <si>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</si>
  <si>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</si>
  <si>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</si>
  <si>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</si>
  <si>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</si>
  <si>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</si>
  <si>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</si>
  <si>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</si>
  <si>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</si>
  <si>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</si>
  <si>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</si>
  <si>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</si>
  <si>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</si>
  <si>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</si>
  <si>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</si>
  <si>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</si>
  <si>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</si>
  <si>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</si>
  <si>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</si>
  <si>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</si>
  <si>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</si>
  <si>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</si>
  <si>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</si>
  <si>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</si>
  <si>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</si>
  <si>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</si>
  <si>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</si>
  <si>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</si>
  <si>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</si>
  <si>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</si>
  <si>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</si>
  <si>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</si>
  <si>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</si>
  <si>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</si>
  <si>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</si>
  <si>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</si>
  <si>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</si>
  <si>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</si>
  <si>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</si>
  <si>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</si>
  <si>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</si>
  <si>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</si>
  <si>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</si>
  <si>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</si>
  <si>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</si>
  <si>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</si>
  <si>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</si>
  <si>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</si>
  <si>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</si>
  <si>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</si>
  <si>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</si>
  <si>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</si>
  <si>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</si>
  <si>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</si>
  <si>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</si>
  <si>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</si>
  <si>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</si>
  <si>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</si>
  <si>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</si>
  <si>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</si>
  <si>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</si>
  <si>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</si>
  <si>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</si>
  <si>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</si>
  <si>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</si>
  <si>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</si>
  <si>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</si>
  <si>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</si>
  <si>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</si>
  <si>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</si>
  <si>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</si>
  <si>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</si>
  <si>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</si>
  <si>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</si>
  <si>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</si>
  <si>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</si>
  <si>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</si>
  <si>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</si>
  <si>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</si>
  <si>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</si>
  <si>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</si>
  <si>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</si>
  <si>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</si>
  <si>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</si>
  <si>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</si>
  <si>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</si>
  <si>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</si>
  <si>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</si>
  <si>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</si>
  <si>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</si>
  <si>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</si>
  <si>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</si>
  <si>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</si>
  <si>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</si>
  <si>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</si>
  <si>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</si>
  <si>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</si>
  <si>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</si>
  <si>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</si>
  <si>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</si>
  <si>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</si>
  <si>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</si>
  <si>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</si>
  <si>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</si>
  <si>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</si>
  <si>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</si>
  <si>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</si>
  <si>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</si>
  <si>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</si>
  <si>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</si>
  <si>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</si>
  <si>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</si>
  <si>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</si>
  <si>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</si>
  <si>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</si>
  <si>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</si>
  <si>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</si>
  <si>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</si>
  <si>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</si>
  <si>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</si>
  <si>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</si>
  <si>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</si>
  <si>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</si>
  <si>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</si>
  <si>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</si>
  <si>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</si>
  <si>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</si>
  <si>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</si>
  <si>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</si>
  <si>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</si>
  <si>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</si>
  <si>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</si>
  <si>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</si>
  <si>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</si>
  <si>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</si>
  <si>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</si>
  <si>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</si>
  <si>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</si>
  <si>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</si>
  <si>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</si>
  <si>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</si>
  <si>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</si>
  <si>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</si>
  <si>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</si>
  <si>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</si>
  <si>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</si>
  <si>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</si>
  <si>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</si>
  <si>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</si>
  <si>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</si>
  <si>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</si>
  <si>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</si>
  <si>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</si>
  <si>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</si>
  <si>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</si>
  <si>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</si>
  <si>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</si>
  <si>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</si>
  <si>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</si>
  <si>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</si>
  <si>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</si>
  <si>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</si>
  <si>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</si>
  <si>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</si>
  <si>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</si>
  <si>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</si>
  <si>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</si>
  <si>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</si>
  <si>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</si>
  <si>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</si>
  <si>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</si>
  <si>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</si>
  <si>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</si>
  <si>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</si>
  <si>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</si>
  <si>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</si>
  <si>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</si>
  <si>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</si>
  <si>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</si>
  <si>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</si>
  <si>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</si>
  <si>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</si>
  <si>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</si>
  <si>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</si>
  <si>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</si>
  <si>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</si>
  <si>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</si>
  <si>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</si>
  <si>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</si>
  <si>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</si>
  <si>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</si>
  <si>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</si>
  <si>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</si>
  <si>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</si>
  <si>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</si>
  <si>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</si>
  <si>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</si>
  <si>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</si>
  <si>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</si>
  <si>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</si>
  <si>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</si>
  <si>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</si>
  <si>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</si>
  <si>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</si>
  <si>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</si>
  <si>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</si>
  <si>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</si>
  <si>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</si>
  <si>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</si>
  <si>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</si>
  <si>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</si>
  <si>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</si>
  <si>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</si>
  <si>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</si>
  <si>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</si>
  <si>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</si>
  <si>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</si>
  <si>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</si>
  <si>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</si>
  <si>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</si>
  <si>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</si>
  <si>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</si>
  <si>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</si>
  <si>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</si>
  <si>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</si>
  <si>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</si>
  <si>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</si>
  <si>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</si>
  <si>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</si>
  <si>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</si>
  <si>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</si>
  <si>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</si>
  <si>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</si>
  <si>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</si>
  <si>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</si>
  <si>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</si>
  <si>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</si>
  <si>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</si>
  <si>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</si>
  <si>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</si>
  <si>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</si>
  <si>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</si>
  <si>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</si>
  <si>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</si>
  <si>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</si>
  <si>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</si>
  <si>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</si>
  <si>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</si>
  <si>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</si>
  <si>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</si>
  <si>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</si>
  <si>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</si>
  <si>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</si>
  <si>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</si>
  <si>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</si>
  <si>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</si>
  <si>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</si>
  <si>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</si>
  <si>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</si>
  <si>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</si>
  <si>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</si>
  <si>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</si>
  <si>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</si>
  <si>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</si>
  <si>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</si>
  <si>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</si>
  <si>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</si>
  <si>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</si>
  <si>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</si>
  <si>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</si>
  <si>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</si>
  <si>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</si>
  <si>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</si>
  <si>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</si>
  <si>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</si>
  <si>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</si>
  <si>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</si>
  <si>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</si>
  <si>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</si>
  <si>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</si>
  <si>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</si>
  <si>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</si>
  <si>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</si>
  <si>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</si>
  <si>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</si>
  <si>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</si>
  <si>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</si>
  <si>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</si>
  <si>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</si>
  <si>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</si>
  <si>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</si>
  <si>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</si>
  <si>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</si>
  <si>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</si>
  <si>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</si>
  <si>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</si>
  <si>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</si>
  <si>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</si>
  <si>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</si>
  <si>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</si>
  <si>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</si>
  <si>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</si>
  <si>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</si>
  <si>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</si>
  <si>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</si>
  <si>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</si>
  <si>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</si>
  <si>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</si>
  <si>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</si>
  <si>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</si>
  <si>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</si>
  <si>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</si>
  <si>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</si>
  <si>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</si>
  <si>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</si>
  <si>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</si>
  <si>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</si>
  <si>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</si>
  <si>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</si>
  <si>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</si>
  <si>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</si>
  <si>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</si>
  <si>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</si>
  <si>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</si>
  <si>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</si>
  <si>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</si>
  <si>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</si>
  <si>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</si>
  <si>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</si>
  <si>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</si>
  <si>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</si>
  <si>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</si>
  <si>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</si>
  <si>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</si>
  <si>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</si>
  <si>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</si>
  <si>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</si>
  <si>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</si>
  <si>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</si>
  <si>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</si>
  <si>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</si>
  <si>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</si>
  <si>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</si>
  <si>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</si>
  <si>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</si>
  <si>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</si>
  <si>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</si>
  <si>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</si>
  <si>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</si>
  <si>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</si>
  <si>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</si>
  <si>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</si>
  <si>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</si>
  <si>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</si>
  <si>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</si>
  <si>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</si>
  <si>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</si>
  <si>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</si>
  <si>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</si>
  <si>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</si>
  <si>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</si>
  <si>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</si>
  <si>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</si>
  <si>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</si>
  <si>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</si>
  <si>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</si>
  <si>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</si>
  <si>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</si>
  <si>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</si>
  <si>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</si>
  <si>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</si>
  <si>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</si>
  <si>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</si>
  <si>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</si>
  <si>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</si>
  <si>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</si>
  <si>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</si>
  <si>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</si>
  <si>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</si>
  <si>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</si>
  <si>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</si>
  <si>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</si>
  <si>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</si>
  <si>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</si>
  <si>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</si>
  <si>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</si>
  <si>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</si>
  <si>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</si>
  <si>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</si>
  <si>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</si>
  <si>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</si>
  <si>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</si>
  <si>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</si>
  <si>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</si>
  <si>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</si>
  <si>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</si>
  <si>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</si>
  <si>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</si>
  <si>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</si>
  <si>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</si>
  <si>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</si>
  <si>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</si>
  <si>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</si>
  <si>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</si>
  <si>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</si>
  <si>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</si>
  <si>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</si>
  <si>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</si>
  <si>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</si>
  <si>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</si>
  <si>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</si>
  <si>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</si>
  <si>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</si>
  <si>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</si>
  <si>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</si>
  <si>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</si>
  <si>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</si>
  <si>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</si>
  <si>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</si>
  <si>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</si>
  <si>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</si>
  <si>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</si>
  <si>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</si>
  <si>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</si>
  <si>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</si>
  <si>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</si>
  <si>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</si>
  <si>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</si>
  <si>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</si>
  <si>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</si>
  <si>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</si>
  <si>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</si>
  <si>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</si>
  <si>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</si>
  <si>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</si>
  <si>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</si>
  <si>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</si>
  <si>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</si>
  <si>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</si>
  <si>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</si>
  <si>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</si>
  <si>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</si>
  <si>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</si>
  <si>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</si>
  <si>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</si>
  <si>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</si>
  <si>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</si>
  <si>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</si>
  <si>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</si>
  <si>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</si>
  <si>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</si>
  <si>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</si>
  <si>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</si>
  <si>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</si>
  <si>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</si>
  <si>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</si>
  <si>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</si>
  <si>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</si>
  <si>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</si>
  <si>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</si>
  <si>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</si>
  <si>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</si>
  <si>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</si>
  <si>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</si>
  <si>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</si>
  <si>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</si>
  <si>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</si>
  <si>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</si>
  <si>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</si>
  <si>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</si>
  <si>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</si>
  <si>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</si>
  <si>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</si>
  <si>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</si>
  <si>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</si>
  <si>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</si>
  <si>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</si>
  <si>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</si>
  <si>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</si>
  <si>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</si>
  <si>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</si>
  <si>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</si>
  <si>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</si>
  <si>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</si>
  <si>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</si>
  <si>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</si>
  <si>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</si>
  <si>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</si>
  <si>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</si>
  <si>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</si>
  <si>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</si>
  <si>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</si>
  <si>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</si>
  <si>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</si>
  <si>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</si>
  <si>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</si>
  <si>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</si>
  <si>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</si>
  <si>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</si>
  <si>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</si>
  <si>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</si>
  <si>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</si>
  <si>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</si>
  <si>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</si>
  <si>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</si>
  <si>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</si>
  <si>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</si>
  <si>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</si>
  <si>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</si>
  <si>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</si>
  <si>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</si>
  <si>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</si>
  <si>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</si>
  <si>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</si>
  <si>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</si>
  <si>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</si>
  <si>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</si>
  <si>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</si>
  <si>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</si>
  <si>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</si>
  <si>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</si>
  <si>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</si>
  <si>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</si>
  <si>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</si>
  <si>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</si>
  <si>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</si>
  <si>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</si>
  <si>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</si>
  <si>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</si>
  <si>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</si>
  <si>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</si>
  <si>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</si>
  <si>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</si>
  <si>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</si>
  <si>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</si>
  <si>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</si>
  <si>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</si>
  <si>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</si>
  <si>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</si>
  <si>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</si>
  <si>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</si>
  <si>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</si>
  <si>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</si>
  <si>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</si>
  <si>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</si>
  <si>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</si>
  <si>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</si>
  <si>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</si>
  <si>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</si>
  <si>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</si>
  <si>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</si>
  <si>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</si>
  <si>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</si>
  <si>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</si>
  <si>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</si>
  <si>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</si>
  <si>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</si>
  <si>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</si>
  <si>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</si>
  <si>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</si>
  <si>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</si>
  <si>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</si>
  <si>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</si>
  <si>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</si>
  <si>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</si>
  <si>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</si>
  <si>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</si>
  <si>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</si>
  <si>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</si>
  <si>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</si>
  <si>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</si>
  <si>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</si>
  <si>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</si>
  <si>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</si>
  <si>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</si>
  <si>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</si>
  <si>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</si>
  <si>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</si>
  <si>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</si>
  <si>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</si>
  <si>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</si>
  <si>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</si>
  <si>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</si>
  <si>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</si>
  <si>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</si>
  <si>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</si>
  <si>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</si>
  <si>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</si>
  <si>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</si>
  <si>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</si>
  <si>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</si>
  <si>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</si>
  <si>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</si>
  <si>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</si>
  <si>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</si>
  <si>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</si>
  <si>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</si>
  <si>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</si>
  <si>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</si>
  <si>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</si>
  <si>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</si>
  <si>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</si>
  <si>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</si>
  <si>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</si>
  <si>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</si>
  <si>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</si>
  <si>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</si>
  <si>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</si>
  <si>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</si>
  <si>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</si>
  <si>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</si>
  <si>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</si>
  <si>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</si>
  <si>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</si>
  <si>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</si>
  <si>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</si>
  <si>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</si>
  <si>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</si>
  <si>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</si>
  <si>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</si>
  <si>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</si>
  <si>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</si>
  <si>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</si>
  <si>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</si>
  <si>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</si>
  <si>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</si>
  <si>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</si>
  <si>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</si>
  <si>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</si>
  <si>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</si>
  <si>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</si>
  <si>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</si>
  <si>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</si>
  <si>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</si>
  <si>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</si>
  <si>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</si>
  <si>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</si>
  <si>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</si>
  <si>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</si>
  <si>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</si>
  <si>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</si>
  <si>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</si>
  <si>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</si>
  <si>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</si>
  <si>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</si>
  <si>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</si>
  <si>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</si>
  <si>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</si>
  <si>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</si>
  <si>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</si>
  <si>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</si>
  <si>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</si>
  <si>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</si>
  <si>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</si>
  <si>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</si>
  <si>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</si>
  <si>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</si>
  <si>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</si>
  <si>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</si>
  <si>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</si>
  <si>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</si>
  <si>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</si>
  <si>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</si>
  <si>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</si>
  <si>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</si>
  <si>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</si>
  <si>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</si>
  <si>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</si>
  <si>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</si>
  <si>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</si>
  <si>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</si>
  <si>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</si>
  <si>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</si>
  <si>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</si>
  <si>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</si>
  <si>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</si>
  <si>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</si>
  <si>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</si>
  <si>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</si>
  <si>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</si>
  <si>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</si>
  <si>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</si>
  <si>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</si>
  <si>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</si>
  <si>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</si>
  <si>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</si>
  <si>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</si>
  <si>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</si>
  <si>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</si>
  <si>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</si>
  <si>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</si>
  <si>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</si>
  <si>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</si>
  <si>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</si>
  <si>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</si>
  <si>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</si>
  <si>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</si>
  <si>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</si>
  <si>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</si>
  <si>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</si>
  <si>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</si>
  <si>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</si>
  <si>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</si>
  <si>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</si>
  <si>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</si>
  <si>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</si>
  <si>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</si>
  <si>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</si>
  <si>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</si>
  <si>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</si>
  <si>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</si>
  <si>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</si>
  <si>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</si>
  <si>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</si>
  <si>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</si>
  <si>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</si>
  <si>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</si>
  <si>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</si>
  <si>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</si>
  <si>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</si>
  <si>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</si>
  <si>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</si>
  <si>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</si>
  <si>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</si>
  <si>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</si>
  <si>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</si>
  <si>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</si>
  <si>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</si>
  <si>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</si>
  <si>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</si>
  <si>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</si>
  <si>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</si>
  <si>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</si>
  <si>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</si>
  <si>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</si>
  <si>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</si>
  <si>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</si>
  <si>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</si>
  <si>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</si>
  <si>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</si>
  <si>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</si>
  <si>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</si>
  <si>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</si>
  <si>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</si>
  <si>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</si>
  <si>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</si>
  <si>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</si>
  <si>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</si>
  <si>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</si>
  <si>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</si>
  <si>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</si>
  <si>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</si>
  <si>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</si>
  <si>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</si>
  <si>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</si>
  <si>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</si>
  <si>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</si>
  <si>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</si>
  <si>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</si>
  <si>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</si>
  <si>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</si>
  <si>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</si>
  <si>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</si>
  <si>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</si>
  <si>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</si>
  <si>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</si>
  <si>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</si>
  <si>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</si>
  <si>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</si>
  <si>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</si>
  <si>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</si>
  <si>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</si>
  <si>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</si>
  <si>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</si>
  <si>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</si>
  <si>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</si>
  <si>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</si>
  <si>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</si>
  <si>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</si>
  <si>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</si>
  <si>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</si>
  <si>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</si>
  <si>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</si>
  <si>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</si>
  <si>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</si>
  <si>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</si>
  <si>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</si>
  <si>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</si>
  <si>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</si>
  <si>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</si>
  <si>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</si>
  <si>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</si>
  <si>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</si>
  <si>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</si>
  <si>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</si>
  <si>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</si>
  <si>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</si>
  <si>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</si>
  <si>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</si>
  <si>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</si>
  <si>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</si>
  <si>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</si>
  <si>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</si>
  <si>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</si>
  <si>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</si>
  <si>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</si>
  <si>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</si>
  <si>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</si>
  <si>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</si>
  <si>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</si>
  <si>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</si>
  <si>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</si>
  <si>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</si>
  <si>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</si>
  <si>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</si>
  <si>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</si>
  <si>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</si>
  <si>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</si>
  <si>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</si>
  <si>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</si>
  <si>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</si>
  <si>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</si>
  <si>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</si>
  <si>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</si>
  <si>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</si>
  <si>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</si>
  <si>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</si>
  <si>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</si>
  <si>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</si>
  <si>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</si>
  <si>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</si>
  <si>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</si>
  <si>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</si>
  <si>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</si>
  <si>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</si>
  <si>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</si>
  <si>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</si>
  <si>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</si>
  <si>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</si>
  <si>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</si>
  <si>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</si>
  <si>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</si>
  <si>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</si>
  <si>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</si>
  <si>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</si>
  <si>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</si>
  <si>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</si>
  <si>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</si>
  <si>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</si>
  <si>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</si>
  <si>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</si>
  <si>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</si>
  <si>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</si>
  <si>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</si>
  <si>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</si>
  <si>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</si>
  <si>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</si>
  <si>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</si>
  <si>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</si>
  <si>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</si>
  <si>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</si>
  <si>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</si>
  <si>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</si>
  <si>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</si>
  <si>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</si>
  <si>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</si>
  <si>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</si>
  <si>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</si>
  <si>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</si>
  <si>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</si>
  <si>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</si>
  <si>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</si>
  <si>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</si>
  <si>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</si>
  <si>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</si>
  <si>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</si>
  <si>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</si>
  <si>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</si>
  <si>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</si>
  <si>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</si>
  <si>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</si>
  <si>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</si>
  <si>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</si>
  <si>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</si>
  <si>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</si>
  <si>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</si>
  <si>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</si>
  <si>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</si>
  <si>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</si>
  <si>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</si>
  <si>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</si>
  <si>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</si>
  <si>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</si>
  <si>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</si>
  <si>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</si>
  <si>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</si>
  <si>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</si>
  <si>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</si>
  <si>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</si>
  <si>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</si>
  <si>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</si>
  <si>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</si>
  <si>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</si>
  <si>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</si>
  <si>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</si>
  <si>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</si>
  <si>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</si>
  <si>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</si>
  <si>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</si>
  <si>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</si>
  <si>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</si>
  <si>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</si>
  <si>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</si>
  <si>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</si>
  <si>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</si>
  <si>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</si>
  <si>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</si>
  <si>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</si>
  <si>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</si>
  <si>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</si>
  <si>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</si>
  <si>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</si>
  <si>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</si>
  <si>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</si>
  <si>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</si>
  <si>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</si>
  <si>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</si>
  <si>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</si>
  <si>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</si>
  <si>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</si>
  <si>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</si>
  <si>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</si>
  <si>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</si>
  <si>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</si>
  <si>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</si>
  <si>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</si>
  <si>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</si>
  <si>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</si>
  <si>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</si>
  <si>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</si>
  <si>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</si>
  <si>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</si>
  <si>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</si>
  <si>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</si>
  <si>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</si>
  <si>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</si>
  <si>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</si>
  <si>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</si>
  <si>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</si>
  <si>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</si>
  <si>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</si>
  <si>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</si>
  <si>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</si>
  <si>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</si>
  <si>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</si>
  <si>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</si>
  <si>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</si>
  <si>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</si>
  <si>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</si>
  <si>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</si>
  <si>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</si>
  <si>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</si>
  <si>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</si>
  <si>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</si>
  <si>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</si>
  <si>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</si>
  <si>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</si>
  <si>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</si>
  <si>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</si>
  <si>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</si>
  <si>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</si>
  <si>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</si>
  <si>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</si>
  <si>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</si>
  <si>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</si>
  <si>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</si>
  <si>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</si>
  <si>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</si>
  <si>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</si>
  <si>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</si>
  <si>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</si>
  <si>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</si>
  <si>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</si>
  <si>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</si>
  <si>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</si>
  <si>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</si>
  <si>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</si>
  <si>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</si>
  <si>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</si>
  <si>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</si>
  <si>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</si>
  <si>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</si>
  <si>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</si>
  <si>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</si>
  <si>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</si>
  <si>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</si>
  <si>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</si>
  <si>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</si>
  <si>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</si>
  <si>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</si>
  <si>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</si>
  <si>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</si>
  <si>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</si>
  <si>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</si>
  <si>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</si>
  <si>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</si>
  <si>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</si>
  <si>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</si>
  <si>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</si>
  <si>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</si>
  <si>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</si>
  <si>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</si>
  <si>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</si>
  <si>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</si>
  <si>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</si>
  <si>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</si>
  <si>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</si>
  <si>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</si>
  <si>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</si>
  <si>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</si>
  <si>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</si>
  <si>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</si>
  <si>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</si>
  <si>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</si>
  <si>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</si>
  <si>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</si>
  <si>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</si>
  <si>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</si>
  <si>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</si>
  <si>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</si>
  <si>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</si>
  <si>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</si>
  <si>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</si>
  <si>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</si>
  <si>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</si>
  <si>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</si>
  <si>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</si>
  <si>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</si>
  <si>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</si>
  <si>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</si>
  <si>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</si>
  <si>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</si>
  <si>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</si>
  <si>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</si>
  <si>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</si>
  <si>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</si>
  <si>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</si>
  <si>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</si>
  <si>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</si>
  <si>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</si>
  <si>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</si>
  <si>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</si>
  <si>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</si>
  <si>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</si>
  <si>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</si>
  <si>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</si>
  <si>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</si>
  <si>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</si>
  <si>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</si>
  <si>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</si>
  <si>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</si>
  <si>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</si>
  <si>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</si>
  <si>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</si>
  <si>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</si>
  <si>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</si>
  <si>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</si>
  <si>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</si>
  <si>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</si>
  <si>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</si>
  <si>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</si>
  <si>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</si>
  <si>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</si>
  <si>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</si>
  <si>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</si>
  <si>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</si>
  <si>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</si>
  <si>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</si>
  <si>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</si>
  <si>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</si>
  <si>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</si>
  <si>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</si>
  <si>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</si>
  <si>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</si>
  <si>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</si>
  <si>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</si>
  <si>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</si>
  <si>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</si>
  <si>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</si>
  <si>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</si>
  <si>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</si>
  <si>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</si>
  <si>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</si>
  <si>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</si>
  <si>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</si>
  <si>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</si>
  <si>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</si>
  <si>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</si>
  <si>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</si>
  <si>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</si>
  <si>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</si>
  <si>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</si>
  <si>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</si>
  <si>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</si>
  <si>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</si>
  <si>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</si>
  <si>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</si>
  <si>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</si>
  <si>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</si>
  <si>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</si>
  <si>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</si>
  <si>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</si>
  <si>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</si>
  <si>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</si>
  <si>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</si>
  <si>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</si>
  <si>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</si>
  <si>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</si>
  <si>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</si>
  <si>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</si>
  <si>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</si>
  <si>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</si>
  <si>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</si>
  <si>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</si>
  <si>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</si>
  <si>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</si>
  <si>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</si>
  <si>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</si>
  <si>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</si>
  <si>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</si>
  <si>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</si>
  <si>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</si>
  <si>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</si>
  <si>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</si>
  <si>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</si>
  <si>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</si>
  <si>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</si>
  <si>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</si>
  <si>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</si>
  <si>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</si>
  <si>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</si>
  <si>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</si>
  <si>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</si>
  <si>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</si>
  <si>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</si>
  <si>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</si>
  <si>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</si>
  <si>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</si>
  <si>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</si>
  <si>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</si>
  <si>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</si>
  <si>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</si>
  <si>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</si>
  <si>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</si>
  <si>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</si>
  <si>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</si>
  <si>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</si>
  <si>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</si>
  <si>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</si>
  <si>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</si>
  <si>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</si>
  <si>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</si>
  <si>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</si>
  <si>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</si>
  <si>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</si>
  <si>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</si>
  <si>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</si>
  <si>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</si>
  <si>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</si>
  <si>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</si>
  <si>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</si>
  <si>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</si>
  <si>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</si>
  <si>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</si>
  <si>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</si>
  <si>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</si>
  <si>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</si>
  <si>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</si>
  <si>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</si>
  <si>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</si>
  <si>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</si>
  <si>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</si>
  <si>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</si>
  <si>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</si>
  <si>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</si>
  <si>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</si>
  <si>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</si>
  <si>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</si>
  <si>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</si>
  <si>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</si>
  <si>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</si>
  <si>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</si>
  <si>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</si>
  <si>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</si>
  <si>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</si>
  <si>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</si>
  <si>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</si>
  <si>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</si>
  <si>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</si>
  <si>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</si>
  <si>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</si>
  <si>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</si>
  <si>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</si>
  <si>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</si>
  <si>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</si>
  <si>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</si>
  <si>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</si>
  <si>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</si>
  <si>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</si>
  <si>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</si>
  <si>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</si>
  <si>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</si>
  <si>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</si>
  <si>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</si>
  <si>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</si>
  <si>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</si>
  <si>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</si>
  <si>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</si>
  <si>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</si>
  <si>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</si>
  <si>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</si>
  <si>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</si>
  <si>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</si>
  <si>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</si>
  <si>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</si>
  <si>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</si>
  <si>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</si>
  <si>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</si>
  <si>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</si>
  <si>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</si>
  <si>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</si>
  <si>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</si>
  <si>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</si>
  <si>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</si>
  <si>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</si>
  <si>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</si>
  <si>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</si>
  <si>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</si>
  <si>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</si>
  <si>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</si>
  <si>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</si>
  <si>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</si>
  <si>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</si>
  <si>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</si>
  <si>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</si>
  <si>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</si>
  <si>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</si>
  <si>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</si>
  <si>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</si>
  <si>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</si>
  <si>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</si>
  <si>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</si>
  <si>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</si>
  <si>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</si>
  <si>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</si>
  <si>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</si>
  <si>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</si>
  <si>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</si>
  <si>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</si>
  <si>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</si>
  <si>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</si>
  <si>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</si>
  <si>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</si>
  <si>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</si>
  <si>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</si>
  <si>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</si>
  <si>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</si>
  <si>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</si>
  <si>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</si>
  <si>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</si>
  <si>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</si>
  <si>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</si>
  <si>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</si>
  <si>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</si>
  <si>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</si>
  <si>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</si>
  <si>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</si>
  <si>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</si>
  <si>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</si>
  <si>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</si>
  <si>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</si>
  <si>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</si>
  <si>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</si>
  <si>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</si>
  <si>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</si>
  <si>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</si>
  <si>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</si>
  <si>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</si>
  <si>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</si>
  <si>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</si>
  <si>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</si>
  <si>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</si>
  <si>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</si>
  <si>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</si>
  <si>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</si>
  <si>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</si>
  <si>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</si>
  <si>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</si>
  <si>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</si>
  <si>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</si>
  <si>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</si>
  <si>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</si>
  <si>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</si>
  <si>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</si>
  <si>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</si>
  <si>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</si>
  <si>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</si>
  <si>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</si>
  <si>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</si>
  <si>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</si>
  <si>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</si>
  <si>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</si>
  <si>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</si>
  <si>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</si>
  <si>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</si>
  <si>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</si>
  <si>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</si>
  <si>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</si>
  <si>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</si>
  <si>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</si>
  <si>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</si>
  <si>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</si>
  <si>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</si>
  <si>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</si>
  <si>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</si>
  <si>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</si>
  <si>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</si>
  <si>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</si>
  <si>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</si>
  <si>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</si>
  <si>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</si>
  <si>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</si>
  <si>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</si>
  <si>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</si>
  <si>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</si>
  <si>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</si>
  <si>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</si>
  <si>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</si>
  <si>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</si>
  <si>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</si>
  <si>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</si>
  <si>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</si>
  <si>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</si>
  <si>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</si>
  <si>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</si>
  <si>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</si>
  <si>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</si>
  <si>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</si>
  <si>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</si>
  <si>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</si>
  <si>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</si>
  <si>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</si>
  <si>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</si>
  <si>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</si>
  <si>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</si>
  <si>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</si>
  <si>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</si>
  <si>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</si>
  <si>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</si>
  <si>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</si>
  <si>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</si>
  <si>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</si>
  <si>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</si>
  <si>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</si>
  <si>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</si>
  <si>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</si>
  <si>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</si>
  <si>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</si>
  <si>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</si>
  <si>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</si>
  <si>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</si>
  <si>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</si>
  <si>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</si>
  <si>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</si>
  <si>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</si>
  <si>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</si>
  <si>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</si>
  <si>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</si>
  <si>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</si>
  <si>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</si>
  <si>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</si>
  <si>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</si>
  <si>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</si>
  <si>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</si>
  <si>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</si>
  <si>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</si>
  <si>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</si>
  <si>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</si>
  <si>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</si>
  <si>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</si>
  <si>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</si>
  <si>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</si>
  <si>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</si>
  <si>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</si>
  <si>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</si>
  <si>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</si>
  <si>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</si>
  <si>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</si>
  <si>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</si>
  <si>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</si>
  <si>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</si>
  <si>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</si>
  <si>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</si>
  <si>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</si>
  <si>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</si>
  <si>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</si>
  <si>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</si>
  <si>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</si>
  <si>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</si>
  <si>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</si>
  <si>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</si>
  <si>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</si>
  <si>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</si>
  <si>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</si>
  <si>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</si>
  <si>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</si>
  <si>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</si>
  <si>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</si>
  <si>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</si>
  <si>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</si>
  <si>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</si>
  <si>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</si>
  <si>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</si>
  <si>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</si>
  <si>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</si>
  <si>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</si>
  <si>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</si>
  <si>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</si>
  <si>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</si>
  <si>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</si>
  <si>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</si>
  <si>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</si>
  <si>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</si>
  <si>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</si>
  <si>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</si>
  <si>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</si>
  <si>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</si>
  <si>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</si>
  <si>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</si>
  <si>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</si>
  <si>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</si>
  <si>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</si>
  <si>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</si>
  <si>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</si>
  <si>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</si>
  <si>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</si>
  <si>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</si>
  <si>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</si>
  <si>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</si>
  <si>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</si>
  <si>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</si>
  <si>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</si>
  <si>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</si>
  <si>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</si>
  <si>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</si>
  <si>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</si>
  <si>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</si>
  <si>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</si>
  <si>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</si>
  <si>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</si>
  <si>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</si>
  <si>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</si>
  <si>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</si>
  <si>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</si>
  <si>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</si>
  <si>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</si>
  <si>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</si>
  <si>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</si>
  <si>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</si>
  <si>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</si>
  <si>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</si>
  <si>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</si>
  <si>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</si>
  <si>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</si>
  <si>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</si>
  <si>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</si>
  <si>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</si>
  <si>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</si>
  <si>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</si>
  <si>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</si>
  <si>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</si>
  <si>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</si>
  <si>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</si>
  <si>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</si>
  <si>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</si>
  <si>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</si>
  <si>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</si>
  <si>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</si>
  <si>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</si>
  <si>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</si>
  <si>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</si>
  <si>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</si>
  <si>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</si>
  <si>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</si>
  <si>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</si>
  <si>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</si>
  <si>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</si>
  <si>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</si>
  <si>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</si>
  <si>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</si>
  <si>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</si>
  <si>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</si>
  <si>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</si>
  <si>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</si>
  <si>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</si>
  <si>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</si>
  <si>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</si>
  <si>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</si>
  <si>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</si>
  <si>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</si>
  <si>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</si>
  <si>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</si>
  <si>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</si>
  <si>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</si>
  <si>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</si>
  <si>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</si>
  <si>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</si>
  <si>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</si>
  <si>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</si>
  <si>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</si>
  <si>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</si>
  <si>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</si>
  <si>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</si>
  <si>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</si>
  <si>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</si>
  <si>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</si>
  <si>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</si>
  <si>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</si>
  <si>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</si>
  <si>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</si>
  <si>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</si>
  <si>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</si>
  <si>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</si>
  <si>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</si>
  <si>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</si>
  <si>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</si>
  <si>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</si>
  <si>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</si>
  <si>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</si>
  <si>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</si>
  <si>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</si>
  <si>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</si>
  <si>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</si>
  <si>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</si>
  <si>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</si>
  <si>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</si>
  <si>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</si>
  <si>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</si>
  <si>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</si>
  <si>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</si>
  <si>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</si>
  <si>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</si>
  <si>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</si>
  <si>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</si>
  <si>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</si>
  <si>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</si>
  <si>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</si>
  <si>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</si>
  <si>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</si>
  <si>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</si>
  <si>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</si>
  <si>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</si>
  <si>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</si>
  <si>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</si>
  <si>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</si>
  <si>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</si>
  <si>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</si>
  <si>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</si>
  <si>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</si>
  <si>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</si>
  <si>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</si>
  <si>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</si>
  <si>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</si>
  <si>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</si>
  <si>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</si>
  <si>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</si>
  <si>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</si>
  <si>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</si>
  <si>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</si>
  <si>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</si>
  <si>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</si>
  <si>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</si>
  <si>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</si>
  <si>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</si>
  <si>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</si>
  <si>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</si>
  <si>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</si>
  <si>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</si>
  <si>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</si>
  <si>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</si>
  <si>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</si>
  <si>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</si>
  <si>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</si>
  <si>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</si>
  <si>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</si>
  <si>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</si>
  <si>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</si>
  <si>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</si>
  <si>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</si>
  <si>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</si>
  <si>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</si>
  <si>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</si>
  <si>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</si>
  <si>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</si>
  <si>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</si>
  <si>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</si>
  <si>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</si>
  <si>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</si>
  <si>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</si>
  <si>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</si>
  <si>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</si>
  <si>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</si>
  <si>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</si>
  <si>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</si>
  <si>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</si>
  <si>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</si>
  <si>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</si>
  <si>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</si>
  <si>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</si>
  <si>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</si>
  <si>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</si>
  <si>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</si>
  <si>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</si>
  <si>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</si>
  <si>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</si>
  <si>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</si>
  <si>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</si>
  <si>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</si>
  <si>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</si>
  <si>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</si>
  <si>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</si>
  <si>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</si>
  <si>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</si>
  <si>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</si>
  <si>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</si>
  <si>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</si>
  <si>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</si>
  <si>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</si>
  <si>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</si>
  <si>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</si>
  <si>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</si>
  <si>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</si>
  <si>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</si>
  <si>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</si>
  <si>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</si>
  <si>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</si>
  <si>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</si>
  <si>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</si>
  <si>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</si>
  <si>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</si>
  <si>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</si>
  <si>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</si>
  <si>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</si>
  <si>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</si>
  <si>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</si>
  <si>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</si>
  <si>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</si>
  <si>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</si>
  <si>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</si>
  <si>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</si>
  <si>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</si>
  <si>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</si>
  <si>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</si>
  <si>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</si>
  <si>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</si>
  <si>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</si>
  <si>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</si>
  <si>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</si>
  <si>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</si>
  <si>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</si>
  <si>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</si>
  <si>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</si>
  <si>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</si>
  <si>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</si>
  <si>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</si>
  <si>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</si>
  <si>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</si>
  <si>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</si>
  <si>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</si>
  <si>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</si>
  <si>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</si>
  <si>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</si>
  <si>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</si>
  <si>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</si>
  <si>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</si>
  <si>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</si>
  <si>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</si>
  <si>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</si>
  <si>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</si>
  <si>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</si>
  <si>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</si>
  <si>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</si>
  <si>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</si>
  <si>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</si>
  <si>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</si>
  <si>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</si>
  <si>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</si>
  <si>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</si>
  <si>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</si>
  <si>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</si>
  <si>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</si>
  <si>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</si>
  <si>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</si>
  <si>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</si>
  <si>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</si>
  <si>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</si>
  <si>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</si>
  <si>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</si>
  <si>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</si>
  <si>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</si>
  <si>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</si>
  <si>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</si>
  <si>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</si>
  <si>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</si>
  <si>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</si>
  <si>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</si>
  <si>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</si>
  <si>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</si>
  <si>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</si>
  <si>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</si>
  <si>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</si>
  <si>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</si>
  <si>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</si>
  <si>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</si>
  <si>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</si>
  <si>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</si>
  <si>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</si>
  <si>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</si>
  <si>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</si>
  <si>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</si>
  <si>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</si>
  <si>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</si>
  <si>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</si>
  <si>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</si>
  <si>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</si>
  <si>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</si>
  <si>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</si>
  <si>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</si>
  <si>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</si>
  <si>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</si>
  <si>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</si>
  <si>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</si>
  <si>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</si>
  <si>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</si>
  <si>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</si>
  <si>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</si>
  <si>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</si>
  <si>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</si>
  <si>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</si>
  <si>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</si>
  <si>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</si>
  <si>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</si>
  <si>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</si>
  <si>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</si>
  <si>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</si>
  <si>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</si>
  <si>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</si>
  <si>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</si>
  <si>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</si>
  <si>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</si>
  <si>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</si>
  <si>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</si>
  <si>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</si>
  <si>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</si>
  <si>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</si>
  <si>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</si>
  <si>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</si>
  <si>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</si>
  <si>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</si>
  <si>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</si>
  <si>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</si>
  <si>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</si>
  <si>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</si>
  <si>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</si>
  <si>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</si>
  <si>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</si>
  <si>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</si>
  <si>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</si>
  <si>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</si>
  <si>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</si>
  <si>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</si>
  <si>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</si>
  <si>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</si>
  <si>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</si>
  <si>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</si>
  <si>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</si>
  <si>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</si>
  <si>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</si>
  <si>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</si>
  <si>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</si>
  <si>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</si>
  <si>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</si>
  <si>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</si>
  <si>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</si>
  <si>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</si>
  <si>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</si>
  <si>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</si>
  <si>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</si>
  <si>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</si>
  <si>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</si>
  <si>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</si>
  <si>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</si>
  <si>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</si>
  <si>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</si>
  <si>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</si>
  <si>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</si>
  <si>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</si>
  <si>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</si>
  <si>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</si>
  <si>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</si>
  <si>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</si>
  <si>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</si>
  <si>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</si>
  <si>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</si>
  <si>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</si>
  <si>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</si>
  <si>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</si>
  <si>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</si>
  <si>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</si>
  <si>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</si>
  <si>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</si>
  <si>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</si>
  <si>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</si>
  <si>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</si>
  <si>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</si>
  <si>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</si>
  <si>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</si>
  <si>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</si>
  <si>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</si>
  <si>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</si>
  <si>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</si>
  <si>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</si>
  <si>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</si>
  <si>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</si>
  <si>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</si>
  <si>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</si>
  <si>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</si>
  <si>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</si>
  <si>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</si>
  <si>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</si>
  <si>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</si>
  <si>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</si>
  <si>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</si>
  <si>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</si>
  <si>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</si>
  <si>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</si>
  <si>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</si>
  <si>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</si>
  <si>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</si>
  <si>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</si>
  <si>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</si>
  <si>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</si>
  <si>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</si>
  <si>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</si>
  <si>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</si>
  <si>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</si>
  <si>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</si>
  <si>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</si>
  <si>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</si>
  <si>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</si>
  <si>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</si>
  <si>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</si>
  <si>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</si>
  <si>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</si>
  <si>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</si>
  <si>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</si>
  <si>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</si>
  <si>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</si>
  <si>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</si>
  <si>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</si>
  <si>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</si>
  <si>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</si>
  <si>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</si>
  <si>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</si>
  <si>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</si>
  <si>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</si>
  <si>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</si>
  <si>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</si>
  <si>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</si>
  <si>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</si>
  <si>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</si>
  <si>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</si>
  <si>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</si>
  <si>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</si>
  <si>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</si>
  <si>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</si>
  <si>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</si>
  <si>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</si>
  <si>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</si>
  <si>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</si>
  <si>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</si>
  <si>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</si>
  <si>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</si>
  <si>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</si>
  <si>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</si>
  <si>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</si>
  <si>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</si>
  <si>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</si>
  <si>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</si>
  <si>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</si>
  <si>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</si>
  <si>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</si>
  <si>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</si>
  <si>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</si>
  <si>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</si>
  <si>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</si>
  <si>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</si>
  <si>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</si>
  <si>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</si>
  <si>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</si>
  <si>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</si>
  <si>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</si>
  <si>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</si>
  <si>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</si>
  <si>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</si>
  <si>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</si>
  <si>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</si>
  <si>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</si>
  <si>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</si>
  <si>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</si>
  <si>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</si>
  <si>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</si>
  <si>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</si>
  <si>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</si>
  <si>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</si>
  <si>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</si>
  <si>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</si>
  <si>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</si>
  <si>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</si>
  <si>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</si>
  <si>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</si>
  <si>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</si>
  <si>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</si>
  <si>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</si>
  <si>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</si>
  <si>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</si>
  <si>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</si>
  <si>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</si>
  <si>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</si>
  <si>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</si>
  <si>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</si>
  <si>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</si>
  <si>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</si>
  <si>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</si>
  <si>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</si>
  <si>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</si>
  <si>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</si>
  <si>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</si>
  <si>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</si>
  <si>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</si>
  <si>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</si>
  <si>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</si>
  <si>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</si>
  <si>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</si>
  <si>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</si>
  <si>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</si>
  <si>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</si>
  <si>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</si>
  <si>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</si>
  <si>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</si>
  <si>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</si>
  <si>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</si>
  <si>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</si>
  <si>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</si>
  <si>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</si>
  <si>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</si>
  <si>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</si>
  <si>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</si>
  <si>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</si>
  <si>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</si>
  <si>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</si>
  <si>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</si>
  <si>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</si>
  <si>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</si>
  <si>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</si>
  <si>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</si>
  <si>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</si>
  <si>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</si>
  <si>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</si>
  <si>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</si>
  <si>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</si>
  <si>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</si>
  <si>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</si>
  <si>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</si>
  <si>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</si>
  <si>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</si>
  <si>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</si>
  <si>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</si>
  <si>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</si>
  <si>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</si>
  <si>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</si>
  <si>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</si>
  <si>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</si>
  <si>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</si>
  <si>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</si>
  <si>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</si>
  <si>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</si>
  <si>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</si>
  <si>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</si>
  <si>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</si>
  <si>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</si>
  <si>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</si>
  <si>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</si>
  <si>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</si>
  <si>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</si>
  <si>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</si>
  <si>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</si>
  <si>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</si>
  <si>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</si>
  <si>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</si>
  <si>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</si>
  <si>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</si>
  <si>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</si>
  <si>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</si>
  <si>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</si>
  <si>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</si>
  <si>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</si>
  <si>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</si>
  <si>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</si>
  <si>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</si>
  <si>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</si>
  <si>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</si>
  <si>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</si>
  <si>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</si>
  <si>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</si>
  <si>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</si>
  <si>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</si>
  <si>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</si>
  <si>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</si>
  <si>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</si>
  <si>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</si>
  <si>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</si>
  <si>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</si>
  <si>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</si>
  <si>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</si>
  <si>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</si>
  <si>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</si>
  <si>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</si>
  <si>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</si>
  <si>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</si>
  <si>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</si>
  <si>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</si>
  <si>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</si>
  <si>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</si>
  <si>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</si>
  <si>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</si>
  <si>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</si>
  <si>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</si>
  <si>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</si>
  <si>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</si>
  <si>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</si>
  <si>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</si>
  <si>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</si>
  <si>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</si>
  <si>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</si>
  <si>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</si>
  <si>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</si>
  <si>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</si>
  <si>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</si>
  <si>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</si>
  <si>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</si>
  <si>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</si>
  <si>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</si>
  <si>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</si>
  <si>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</si>
  <si>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</si>
  <si>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</si>
  <si>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</si>
  <si>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</si>
  <si>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</si>
  <si>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</si>
  <si>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</si>
  <si>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</si>
  <si>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</si>
  <si>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</si>
  <si>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</si>
  <si>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</si>
  <si>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</si>
  <si>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</si>
  <si>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</si>
  <si>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</si>
  <si>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</si>
  <si>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</si>
  <si>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</si>
  <si>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</si>
  <si>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</si>
  <si>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</si>
  <si>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</si>
  <si>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</si>
  <si>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</si>
  <si>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</si>
  <si>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</si>
  <si>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</si>
  <si>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</si>
  <si>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</si>
  <si>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</si>
  <si>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</si>
  <si>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</si>
  <si>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</si>
  <si>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</si>
  <si>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</si>
  <si>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</si>
  <si>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</si>
  <si>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</si>
  <si>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</si>
  <si>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</si>
  <si>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</si>
  <si>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</si>
  <si>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</si>
  <si>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</si>
  <si>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</si>
  <si>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</si>
  <si>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</si>
  <si>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</si>
  <si>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</si>
  <si>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</si>
  <si>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</si>
  <si>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</si>
  <si>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</si>
  <si>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</si>
  <si>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</si>
  <si>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</si>
  <si>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</si>
  <si>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</si>
  <si>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</si>
  <si>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</si>
  <si>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</si>
  <si>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</si>
  <si>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</si>
  <si>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</si>
  <si>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</si>
  <si>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</si>
  <si>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</si>
  <si>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</si>
  <si>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</si>
  <si>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</si>
  <si>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</si>
  <si>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</si>
  <si>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</si>
  <si>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</si>
  <si>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</si>
  <si>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</si>
  <si>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</si>
  <si>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</si>
  <si>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</si>
  <si>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</si>
  <si>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</si>
  <si>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</si>
  <si>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</si>
  <si>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</si>
  <si>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</si>
  <si>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</si>
  <si>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</si>
  <si>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</si>
  <si>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</si>
  <si>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</si>
  <si>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</si>
  <si>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</si>
  <si>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</si>
  <si>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</si>
  <si>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</si>
  <si>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</si>
  <si>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</si>
  <si>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</si>
  <si>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</si>
  <si>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</si>
  <si>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</si>
  <si>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</si>
  <si>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</si>
  <si>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</si>
  <si>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</si>
  <si>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</si>
  <si>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</si>
  <si>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</si>
  <si>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</si>
  <si>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</si>
  <si>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</si>
  <si>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</si>
  <si>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</si>
  <si>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</si>
  <si>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</si>
  <si>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</si>
  <si>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</si>
  <si>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</si>
  <si>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</si>
  <si>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</si>
  <si>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</si>
  <si>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</si>
  <si>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</si>
  <si>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</si>
  <si>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</si>
  <si>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</si>
  <si>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</si>
  <si>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</si>
  <si>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</si>
  <si>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</si>
  <si>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</si>
  <si>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</si>
  <si>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</si>
  <si>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</si>
  <si>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</si>
  <si>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</si>
  <si>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</si>
  <si>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</si>
  <si>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</si>
  <si>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</si>
  <si>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</si>
  <si>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</si>
  <si>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</si>
  <si>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</si>
  <si>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</si>
  <si>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</si>
  <si>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</si>
  <si>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</si>
  <si>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</si>
  <si>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</si>
  <si>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</si>
  <si>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</si>
  <si>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</si>
  <si>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</si>
  <si>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</si>
  <si>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</si>
  <si>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</si>
  <si>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</si>
  <si>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</si>
  <si>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</si>
  <si>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</si>
  <si>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</si>
  <si>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</si>
  <si>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</si>
  <si>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</si>
  <si>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</si>
  <si>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</si>
  <si>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</si>
  <si>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</si>
  <si>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</si>
  <si>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</si>
  <si>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</si>
  <si>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</si>
  <si>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</si>
  <si>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</si>
  <si>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</si>
  <si>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</si>
  <si>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</si>
  <si>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</si>
  <si>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</si>
  <si>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</si>
  <si>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</si>
  <si>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</si>
  <si>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</si>
  <si>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</si>
  <si>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</si>
  <si>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</si>
  <si>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</si>
  <si>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</si>
  <si>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</si>
  <si>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</si>
  <si>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</si>
  <si>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</si>
  <si>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</si>
  <si>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</si>
  <si>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</si>
  <si>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</si>
  <si>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</si>
  <si>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</si>
  <si>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</si>
  <si>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</si>
  <si>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</si>
  <si>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</si>
  <si>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</si>
  <si>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</si>
  <si>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</si>
  <si>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</si>
  <si>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</si>
  <si>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</si>
  <si>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</si>
  <si>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</si>
  <si>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</si>
  <si>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</si>
  <si>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</si>
  <si>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</si>
  <si>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</si>
  <si>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</si>
  <si>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</si>
  <si>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</si>
  <si>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</si>
  <si>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</si>
  <si>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</si>
  <si>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</si>
  <si>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</si>
  <si>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</si>
  <si>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</si>
  <si>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</si>
  <si>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</si>
  <si>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</si>
  <si>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</si>
  <si>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</si>
  <si>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</si>
  <si>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</si>
  <si>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</si>
  <si>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</si>
  <si>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</si>
  <si>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</si>
  <si>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</si>
  <si>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</si>
  <si>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</si>
  <si>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</si>
  <si>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</si>
  <si>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</si>
  <si>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</si>
  <si>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</si>
  <si>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</si>
  <si>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</si>
  <si>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</si>
  <si>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</si>
  <si>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</si>
  <si>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</si>
  <si>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</si>
  <si>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</si>
  <si>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</si>
  <si>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</si>
  <si>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</si>
  <si>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</si>
  <si>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</si>
  <si>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</si>
  <si>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</si>
  <si>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</si>
  <si>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</si>
  <si>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</si>
  <si>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</si>
  <si>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</si>
  <si>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</si>
  <si>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</si>
  <si>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</si>
  <si>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</si>
  <si>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</si>
  <si>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</si>
  <si>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</si>
  <si>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</si>
  <si>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</si>
  <si>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</si>
  <si>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</si>
  <si>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</si>
  <si>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</si>
  <si>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</si>
  <si>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</si>
  <si>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</si>
  <si>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</si>
  <si>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</si>
  <si>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</si>
  <si>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</si>
  <si>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</si>
  <si>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</si>
  <si>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</si>
  <si>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</si>
  <si>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</si>
  <si>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</si>
  <si>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</si>
  <si>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</si>
  <si>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</si>
  <si>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</si>
  <si>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</si>
  <si>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</si>
  <si>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</si>
  <si>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</si>
  <si>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</si>
  <si>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</si>
  <si>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</si>
  <si>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</si>
  <si>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</si>
  <si>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</si>
  <si>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</si>
  <si>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</si>
  <si>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</si>
  <si>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</si>
  <si>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</si>
  <si>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</si>
  <si>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</si>
  <si>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</si>
  <si>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</si>
  <si>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</si>
  <si>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</si>
  <si>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</si>
  <si>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</si>
  <si>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</si>
  <si>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</si>
  <si>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</si>
  <si>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</si>
  <si>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</si>
  <si>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</si>
  <si>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</si>
  <si>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</si>
  <si>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</si>
  <si>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</si>
  <si>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</si>
  <si>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</si>
  <si>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</si>
  <si>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</si>
  <si>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</si>
  <si>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</si>
  <si>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</si>
  <si>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</si>
  <si>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</si>
  <si>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</si>
  <si>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</si>
  <si>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</si>
  <si>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</si>
  <si>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</si>
  <si>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</si>
  <si>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</si>
  <si>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</si>
  <si>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</si>
  <si>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</si>
  <si>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</si>
  <si>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</si>
  <si>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</si>
  <si>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</si>
  <si>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</si>
  <si>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</si>
  <si>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</si>
  <si>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</si>
  <si>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</si>
  <si>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</si>
  <si>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</si>
  <si>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</si>
  <si>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</si>
  <si>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</si>
  <si>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</si>
  <si>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</si>
  <si>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</si>
  <si>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</si>
  <si>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</si>
  <si>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</si>
  <si>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</si>
  <si>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</si>
  <si>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</si>
  <si>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</si>
  <si>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</si>
  <si>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</si>
  <si>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</si>
  <si>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</si>
  <si>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</si>
  <si>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</si>
  <si>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</si>
  <si>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</si>
  <si>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</si>
  <si>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</si>
  <si>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</si>
  <si>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</si>
  <si>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</si>
  <si>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</si>
  <si>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</si>
  <si>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</si>
  <si>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</si>
  <si>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</si>
  <si>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</si>
  <si>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</si>
  <si>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</si>
  <si>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</si>
  <si>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</si>
  <si>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</si>
  <si>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</si>
  <si>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</si>
  <si>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</si>
  <si>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</si>
  <si>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</si>
  <si>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</si>
  <si>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</si>
  <si>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</si>
  <si>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</si>
  <si>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</si>
  <si>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</si>
  <si>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</si>
  <si>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</si>
  <si>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</si>
  <si>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</si>
  <si>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</si>
  <si>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</si>
  <si>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</si>
  <si>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</si>
  <si>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</si>
  <si>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</si>
  <si>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</si>
  <si>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</si>
  <si>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</si>
  <si>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</si>
  <si>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</si>
  <si>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</si>
  <si>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</si>
  <si>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</si>
  <si>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</si>
  <si>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</si>
  <si>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</si>
  <si>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</si>
  <si>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</si>
  <si>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</si>
  <si>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</si>
  <si>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</si>
  <si>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</si>
  <si>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</si>
  <si>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</si>
  <si>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</si>
  <si>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</si>
  <si>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</si>
  <si>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</si>
  <si>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</si>
  <si>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</si>
  <si>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</si>
  <si>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</si>
  <si>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</si>
  <si>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</si>
  <si>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</si>
  <si>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</si>
  <si>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</si>
  <si>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</si>
  <si>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</si>
  <si>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</si>
  <si>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</si>
  <si>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</si>
  <si>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</si>
  <si>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</si>
  <si>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</si>
  <si>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</si>
  <si>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</si>
  <si>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</si>
  <si>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</si>
  <si>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</si>
  <si>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</si>
  <si>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</si>
  <si>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</si>
  <si>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</si>
  <si>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</si>
  <si>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</si>
  <si>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</si>
  <si>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</si>
  <si>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</si>
  <si>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</si>
  <si>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</si>
  <si>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</si>
  <si>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</si>
  <si>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</si>
  <si>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</si>
  <si>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</si>
  <si>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</si>
  <si>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</si>
  <si>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</si>
  <si>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</si>
  <si>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</si>
  <si>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</si>
  <si>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</si>
  <si>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</si>
  <si>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</si>
  <si>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</si>
  <si>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</si>
  <si>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</si>
  <si>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</si>
  <si>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</si>
  <si>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</si>
  <si>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</si>
  <si>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</si>
  <si>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</si>
  <si>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</si>
  <si>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</si>
  <si>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</si>
  <si>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</si>
  <si>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</si>
  <si>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</si>
  <si>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</si>
  <si>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</si>
  <si>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</si>
  <si>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</si>
  <si>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</si>
  <si>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</si>
  <si>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</si>
  <si>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</si>
  <si>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</si>
  <si>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</si>
  <si>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</si>
  <si>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</si>
  <si>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</si>
  <si>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</si>
  <si>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</si>
  <si>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</si>
  <si>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</si>
  <si>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</si>
  <si>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</si>
  <si>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</si>
  <si>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</si>
  <si>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</si>
  <si>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</si>
  <si>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</si>
  <si>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</si>
  <si>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</si>
  <si>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</si>
  <si>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</si>
  <si>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</si>
  <si>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</si>
  <si>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</si>
  <si>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</si>
  <si>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</si>
  <si>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</si>
  <si>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</si>
  <si>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</si>
  <si>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</si>
  <si>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</si>
  <si>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</si>
  <si>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</si>
  <si>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</si>
  <si>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</si>
  <si>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</si>
  <si>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</si>
  <si>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</si>
  <si>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</si>
  <si>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</si>
  <si>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</si>
  <si>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</si>
  <si>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</si>
  <si>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</si>
  <si>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</si>
  <si>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</si>
  <si>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</si>
  <si>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</si>
  <si>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</si>
  <si>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</si>
  <si>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</si>
  <si>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</si>
  <si>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</si>
  <si>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</si>
  <si>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</si>
  <si>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</si>
  <si>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</si>
  <si>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</si>
  <si>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</si>
  <si>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</si>
  <si>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</si>
  <si>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</si>
  <si>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</si>
  <si>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</si>
  <si>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</si>
  <si>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</si>
  <si>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</si>
  <si>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</si>
  <si>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</si>
  <si>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</si>
  <si>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</si>
  <si>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</si>
  <si>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</si>
  <si>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</si>
  <si>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</si>
  <si>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</si>
  <si>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</si>
  <si>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</si>
  <si>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</si>
  <si>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</si>
  <si>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</si>
  <si>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</si>
  <si>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</si>
  <si>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</si>
  <si>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</si>
  <si>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</si>
  <si>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</si>
  <si>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</si>
  <si>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</si>
  <si>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</si>
  <si>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</si>
  <si>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</si>
  <si>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</si>
  <si>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</si>
  <si>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</si>
  <si>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</si>
  <si>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</si>
  <si>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</si>
  <si>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</si>
  <si>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</si>
  <si>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</si>
  <si>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</si>
  <si>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</si>
  <si>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</si>
  <si>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</si>
  <si>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</si>
  <si>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</si>
  <si>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</si>
  <si>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</si>
  <si>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</si>
  <si>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</si>
  <si>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</si>
  <si>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</si>
  <si>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</si>
  <si>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</si>
  <si>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</si>
  <si>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</si>
  <si>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</si>
  <si>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</si>
  <si>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</si>
  <si>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</si>
  <si>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</si>
  <si>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</si>
  <si>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</si>
  <si>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</si>
  <si>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</si>
  <si>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</si>
  <si>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</si>
  <si>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</si>
  <si>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</si>
  <si>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</si>
  <si>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</si>
  <si>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</si>
  <si>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</si>
  <si>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</si>
  <si>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</si>
  <si>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</si>
  <si>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</si>
  <si>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</si>
  <si>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</si>
  <si>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</si>
  <si>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</si>
  <si>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</si>
  <si>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</si>
  <si>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</si>
  <si>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</si>
  <si>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</si>
  <si>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</si>
  <si>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</si>
  <si>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</si>
  <si>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</si>
  <si>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</si>
  <si>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</si>
  <si>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</si>
  <si>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</si>
  <si>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</si>
  <si>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</si>
  <si>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</si>
  <si>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</si>
  <si>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</si>
  <si>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</si>
  <si>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</si>
  <si>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</si>
  <si>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</si>
  <si>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</si>
  <si>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</si>
  <si>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</si>
  <si>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</si>
  <si>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</si>
  <si>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</si>
  <si>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</si>
  <si>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</si>
  <si>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</si>
  <si>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</si>
  <si>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</si>
  <si>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</si>
  <si>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</si>
  <si>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</si>
  <si>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</si>
  <si>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</si>
  <si>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</si>
  <si>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</si>
  <si>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</si>
  <si>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</si>
  <si>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</si>
  <si>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</si>
  <si>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</si>
  <si>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</si>
  <si>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</si>
  <si>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</si>
  <si>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</si>
  <si>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</si>
  <si>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</si>
  <si>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</si>
  <si>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</si>
  <si>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</si>
  <si>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</si>
  <si>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</si>
  <si>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</si>
  <si>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</si>
  <si>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</si>
  <si>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</si>
  <si>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</si>
  <si>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</si>
  <si>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</si>
  <si>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</si>
  <si>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</si>
  <si>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</si>
  <si>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</si>
  <si>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</si>
  <si>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</si>
  <si>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</si>
  <si>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</si>
  <si>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</si>
  <si>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</si>
  <si>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</si>
  <si>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</si>
  <si>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</si>
  <si>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</si>
  <si>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</si>
  <si>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</si>
  <si>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</si>
  <si>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</si>
  <si>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</si>
  <si>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</si>
  <si>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</si>
  <si>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</si>
  <si>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</si>
  <si>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</si>
  <si>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</si>
  <si>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</si>
  <si>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</si>
  <si>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</si>
  <si>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</si>
  <si>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</si>
  <si>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</si>
  <si>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</si>
  <si>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</si>
  <si>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</si>
  <si>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</si>
  <si>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</si>
  <si>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</si>
  <si>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</si>
  <si>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</si>
  <si>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</si>
  <si>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</si>
  <si>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</si>
  <si>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</si>
  <si>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</si>
  <si>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</si>
  <si>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</si>
  <si>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</si>
  <si>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</si>
  <si>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</si>
  <si>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</si>
  <si>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</si>
  <si>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</si>
  <si>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</si>
  <si>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</si>
  <si>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</si>
  <si>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</si>
  <si>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</si>
  <si>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</si>
  <si>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</si>
  <si>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</si>
  <si>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</si>
  <si>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</si>
  <si>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</si>
  <si>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</si>
  <si>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</si>
  <si>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</si>
  <si>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</si>
  <si>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</si>
  <si>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</si>
  <si>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</si>
  <si>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</si>
  <si>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</si>
  <si>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</si>
  <si>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</si>
  <si>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</si>
  <si>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</si>
  <si>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</si>
  <si>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</si>
  <si>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</si>
  <si>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</si>
  <si>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</si>
  <si>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</si>
  <si>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</si>
  <si>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</si>
  <si>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</si>
  <si>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</si>
  <si>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</si>
  <si>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</si>
  <si>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</si>
  <si>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</si>
  <si>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</si>
  <si>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</si>
  <si>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</si>
  <si>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</si>
  <si>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</si>
  <si>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</si>
  <si>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</si>
  <si>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</si>
  <si>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</si>
  <si>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</si>
  <si>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</si>
  <si>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</si>
  <si>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</si>
  <si>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</si>
  <si>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</si>
  <si>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</si>
  <si>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</si>
  <si>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</si>
  <si>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</si>
  <si>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</si>
  <si>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</si>
  <si>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</si>
  <si>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</si>
  <si>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</si>
  <si>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</si>
  <si>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</si>
  <si>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</si>
  <si>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</si>
  <si>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</si>
  <si>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</si>
  <si>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</si>
  <si>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</si>
  <si>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</si>
  <si>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</si>
  <si>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</si>
  <si>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</si>
  <si>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</si>
  <si>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</si>
  <si>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</si>
  <si>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</si>
  <si>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</si>
  <si>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</si>
  <si>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</si>
  <si>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</si>
  <si>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</si>
  <si>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</si>
  <si>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</si>
  <si>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</si>
  <si>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</si>
  <si>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</si>
  <si>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</si>
  <si>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</si>
  <si>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</si>
  <si>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</si>
  <si>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</si>
  <si>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</si>
  <si>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</si>
  <si>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</si>
  <si>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</si>
  <si>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</si>
  <si>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</si>
  <si>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</si>
  <si>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</si>
  <si>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</si>
  <si>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</si>
  <si>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</si>
  <si>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</si>
  <si>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</si>
  <si>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</si>
  <si>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</si>
  <si>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</si>
  <si>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</si>
  <si>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</si>
  <si>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</si>
  <si>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</si>
  <si>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</si>
  <si>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</si>
  <si>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</si>
  <si>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</si>
  <si>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</si>
  <si>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</si>
  <si>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</si>
  <si>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</si>
  <si>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</si>
  <si>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</si>
  <si>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</si>
  <si>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</si>
  <si>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</si>
  <si>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</si>
  <si>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</si>
  <si>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</si>
  <si>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</si>
  <si>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</si>
  <si>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</si>
  <si>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</si>
  <si>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</si>
  <si>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</si>
  <si>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</si>
  <si>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</si>
  <si>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</si>
  <si>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</si>
  <si>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</si>
  <si>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</si>
  <si>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</si>
  <si>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</si>
  <si>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</si>
  <si>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</si>
  <si>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</si>
  <si>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</si>
  <si>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</si>
  <si>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</si>
  <si>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</si>
  <si>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</si>
  <si>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</si>
  <si>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</si>
  <si>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</si>
  <si>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</si>
  <si>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</si>
  <si>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</si>
  <si>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</si>
  <si>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</si>
  <si>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</si>
  <si>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</si>
  <si>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</si>
  <si>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</si>
  <si>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</si>
  <si>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</si>
  <si>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</si>
  <si>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</si>
  <si>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</si>
  <si>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</si>
  <si>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</si>
  <si>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</si>
  <si>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</si>
  <si>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</si>
  <si>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</si>
  <si>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</si>
  <si>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</si>
  <si>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</si>
  <si>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</si>
  <si>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</si>
  <si>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</si>
  <si>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</si>
  <si>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</si>
  <si>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</si>
  <si>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</si>
  <si>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</si>
  <si>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</si>
  <si>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</si>
  <si>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</si>
  <si>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</si>
  <si>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</si>
  <si>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</si>
  <si>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</si>
  <si>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</si>
  <si>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</si>
  <si>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</si>
  <si>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</si>
  <si>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</si>
  <si>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</si>
  <si>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</si>
  <si>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</si>
  <si>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</si>
  <si>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</si>
  <si>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</si>
  <si>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</si>
  <si>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</si>
  <si>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</si>
  <si>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</si>
  <si>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</si>
  <si>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</si>
  <si>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</si>
  <si>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</si>
  <si>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</si>
  <si>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</si>
  <si>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</si>
  <si>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</si>
  <si>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</si>
  <si>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</si>
  <si>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</si>
  <si>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</si>
  <si>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</si>
  <si>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</si>
  <si>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</si>
  <si>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</si>
  <si>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</si>
  <si>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</si>
  <si>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</si>
  <si>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</si>
  <si>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</si>
  <si>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</si>
  <si>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</si>
  <si>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</si>
  <si>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</si>
  <si>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</si>
  <si>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</si>
  <si>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</si>
  <si>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</si>
  <si>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</si>
  <si>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</si>
  <si>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</si>
  <si>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</si>
  <si>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</si>
  <si>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</si>
  <si>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</si>
  <si>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</si>
  <si>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</si>
  <si>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</si>
  <si>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</si>
  <si>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</si>
  <si>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</si>
  <si>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</si>
  <si>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</si>
  <si>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</si>
  <si>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</si>
  <si>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</si>
  <si>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</si>
  <si>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</si>
  <si>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</si>
  <si>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</si>
  <si>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</si>
  <si>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</si>
  <si>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</si>
  <si>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</si>
  <si>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</si>
  <si>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</si>
  <si>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</si>
  <si>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</si>
  <si>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</si>
  <si>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</si>
  <si>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</si>
  <si>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</si>
  <si>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</si>
  <si>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</si>
  <si>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</si>
  <si>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</si>
  <si>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</si>
  <si>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</si>
  <si>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</si>
  <si>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</si>
  <si>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</si>
  <si>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</si>
  <si>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</si>
  <si>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</si>
  <si>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</si>
  <si>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</si>
  <si>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</si>
  <si>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</si>
  <si>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</si>
  <si>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</si>
  <si>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</si>
  <si>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</si>
  <si>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</si>
  <si>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</si>
  <si>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</si>
  <si>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</si>
  <si>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</si>
  <si>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</si>
  <si>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</si>
  <si>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</si>
  <si>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</si>
  <si>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</si>
  <si>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</si>
  <si>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</si>
  <si>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</si>
  <si>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</si>
  <si>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</si>
  <si>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</si>
  <si>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</si>
  <si>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</si>
  <si>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</si>
  <si>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</si>
  <si>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</si>
  <si>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</si>
  <si>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</si>
  <si>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</si>
  <si>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</si>
  <si>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</si>
  <si>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</si>
  <si>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</si>
  <si>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</si>
  <si>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</si>
  <si>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</si>
  <si>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</si>
  <si>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</si>
  <si>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</si>
  <si>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</si>
  <si>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</si>
  <si>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</si>
  <si>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</si>
  <si>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</si>
  <si>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</si>
  <si>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</si>
  <si>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</si>
  <si>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</si>
  <si>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</si>
  <si>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</si>
  <si>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</si>
  <si>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</si>
  <si>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</si>
  <si>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</si>
  <si>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</si>
  <si>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</si>
  <si>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</si>
  <si>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</si>
  <si>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</si>
  <si>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</si>
  <si>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</si>
  <si>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</si>
  <si>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</si>
  <si>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</si>
  <si>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</si>
  <si>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</si>
  <si>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</si>
  <si>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</si>
  <si>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</si>
  <si>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</si>
  <si>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</si>
  <si>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</si>
  <si>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</si>
  <si>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</si>
  <si>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</si>
  <si>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</si>
  <si>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</si>
  <si>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</si>
  <si>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</si>
  <si>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</si>
  <si>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</si>
  <si>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</si>
  <si>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</si>
  <si>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</si>
  <si>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</si>
  <si>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</si>
  <si>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</si>
  <si>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</si>
  <si>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</si>
  <si>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</si>
  <si>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</si>
  <si>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</si>
  <si>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</si>
  <si>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</si>
  <si>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</si>
  <si>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</si>
  <si>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</si>
  <si>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</si>
  <si>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</si>
  <si>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</si>
  <si>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</si>
  <si>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</si>
  <si>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</si>
  <si>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</si>
  <si>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</si>
  <si>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</si>
  <si>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</si>
  <si>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</si>
  <si>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</si>
  <si>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</si>
  <si>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</si>
  <si>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</si>
  <si>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</si>
  <si>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</si>
  <si>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</si>
  <si>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</si>
  <si>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</si>
  <si>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</si>
  <si>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</si>
  <si>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</si>
  <si>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</si>
  <si>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</si>
  <si>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</si>
  <si>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</si>
  <si>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</si>
  <si>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</si>
  <si>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</si>
  <si>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</si>
  <si>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</si>
  <si>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</si>
  <si>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</si>
  <si>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</si>
  <si>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</si>
  <si>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</si>
  <si>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</si>
  <si>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</si>
  <si>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</si>
  <si>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</si>
  <si>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</si>
  <si>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</si>
  <si>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</si>
  <si>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</si>
  <si>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</si>
  <si>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</si>
  <si>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</si>
  <si>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</si>
  <si>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</si>
  <si>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</si>
  <si>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</si>
  <si>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</si>
  <si>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</si>
  <si>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</si>
  <si>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</si>
  <si>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</si>
  <si>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</si>
  <si>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</si>
  <si>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</si>
  <si>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</si>
  <si>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</si>
  <si>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</si>
  <si>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</si>
  <si>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</si>
  <si>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</si>
  <si>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</si>
  <si>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</si>
  <si>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</si>
  <si>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</si>
  <si>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</si>
  <si>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</si>
  <si>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</si>
  <si>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</si>
  <si>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</si>
  <si>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</si>
  <si>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</si>
  <si>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</si>
  <si>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</si>
  <si>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</si>
  <si>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</si>
  <si>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</si>
  <si>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</si>
  <si>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</si>
  <si>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</si>
  <si>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</si>
  <si>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</si>
  <si>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</si>
  <si>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</si>
  <si>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</si>
  <si>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</si>
  <si>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</si>
  <si>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</si>
  <si>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</si>
  <si>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</si>
  <si>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</si>
  <si>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</si>
  <si>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</si>
  <si>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</si>
  <si>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</si>
  <si>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</si>
  <si>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</si>
  <si>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</si>
  <si>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</si>
  <si>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</si>
  <si>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</si>
  <si>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</si>
  <si>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</si>
  <si>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</si>
  <si>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</si>
  <si>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</si>
  <si>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</si>
  <si>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</si>
  <si>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</si>
  <si>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</si>
  <si>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</si>
  <si>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</si>
  <si>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</si>
  <si>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</si>
  <si>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</si>
  <si>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</si>
  <si>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</si>
  <si>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</si>
  <si>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</si>
  <si>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</si>
  <si>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</si>
  <si>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</si>
  <si>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</si>
  <si>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</si>
  <si>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</si>
  <si>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</si>
  <si>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</si>
  <si>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</si>
  <si>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</si>
  <si>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</si>
  <si>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</si>
  <si>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</si>
  <si>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</si>
  <si>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</si>
  <si>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</si>
  <si>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</si>
  <si>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</si>
  <si>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</si>
  <si>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</si>
  <si>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</si>
  <si>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</si>
  <si>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</si>
  <si>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</si>
  <si>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</si>
  <si>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</si>
  <si>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</si>
  <si>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</si>
  <si>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</si>
  <si>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</si>
  <si>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</si>
  <si>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</si>
  <si>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</si>
  <si>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</si>
  <si>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</si>
  <si>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</si>
  <si>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</si>
  <si>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</si>
  <si>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</si>
  <si>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</si>
  <si>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</si>
  <si>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</si>
  <si>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</si>
  <si>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</si>
  <si>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</si>
  <si>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</si>
  <si>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</si>
  <si>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</si>
  <si>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</si>
  <si>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</si>
  <si>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</si>
  <si>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</si>
  <si>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</si>
  <si>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</si>
  <si>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</si>
  <si>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</si>
  <si>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</si>
  <si>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</si>
  <si>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</si>
  <si>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</si>
  <si>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</si>
  <si>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</si>
  <si>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</si>
  <si>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</si>
  <si>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</si>
  <si>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</si>
  <si>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</si>
  <si>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</si>
  <si>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</si>
  <si>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</si>
  <si>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</si>
  <si>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</si>
  <si>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</si>
  <si>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</si>
  <si>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</si>
  <si>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</si>
  <si>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</si>
  <si>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</si>
  <si>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</si>
  <si>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</si>
  <si>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</si>
  <si>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</si>
  <si>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</si>
  <si>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</si>
  <si>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</si>
  <si>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</si>
  <si>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</si>
  <si>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</si>
  <si>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</si>
  <si>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</si>
  <si>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</si>
  <si>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</si>
  <si>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</si>
  <si>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</si>
  <si>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</si>
  <si>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</si>
  <si>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</si>
  <si>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</si>
  <si>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</si>
  <si>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</si>
  <si>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</si>
  <si>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</si>
  <si>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</si>
  <si>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</si>
  <si>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</si>
  <si>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</si>
  <si>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</si>
  <si>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</si>
  <si>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</si>
  <si>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</si>
  <si>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</si>
  <si>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</si>
  <si>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</si>
  <si>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</si>
  <si>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</si>
  <si>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</si>
  <si>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</si>
  <si>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</si>
  <si>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</si>
  <si>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</si>
  <si>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</si>
  <si>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</si>
  <si>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</si>
  <si>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</si>
  <si>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</si>
  <si>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</si>
  <si>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</si>
  <si>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</si>
  <si>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</si>
  <si>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</si>
  <si>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</si>
  <si>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</si>
  <si>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</si>
  <si>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</si>
  <si>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</si>
  <si>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</si>
  <si>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</si>
  <si>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</si>
  <si>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</si>
  <si>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</si>
  <si>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</si>
  <si>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</si>
  <si>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</si>
  <si>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</si>
  <si>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</si>
  <si>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</si>
  <si>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</si>
  <si>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</si>
  <si>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</si>
  <si>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</si>
  <si>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</si>
  <si>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</si>
  <si>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</si>
  <si>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</si>
  <si>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</si>
  <si>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</si>
  <si>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</si>
  <si>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</si>
  <si>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</si>
  <si>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</si>
  <si>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</si>
  <si>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</si>
  <si>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</si>
  <si>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</si>
  <si>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</si>
  <si>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</si>
  <si>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</si>
  <si>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</si>
  <si>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</si>
  <si>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</si>
  <si>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</si>
  <si>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</si>
  <si>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</si>
  <si>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</si>
  <si>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</si>
  <si>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</si>
  <si>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</si>
  <si>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</si>
  <si>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</si>
  <si>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</si>
  <si>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</si>
  <si>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</si>
  <si>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</si>
  <si>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</si>
  <si>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</si>
  <si>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</si>
  <si>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</si>
  <si>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</si>
  <si>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</si>
  <si>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</si>
  <si>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</si>
  <si>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</si>
  <si>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</si>
  <si>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</si>
  <si>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</si>
  <si>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</si>
  <si>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</si>
  <si>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</si>
  <si>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</si>
  <si>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</si>
  <si>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</si>
  <si>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</si>
  <si>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</si>
  <si>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</si>
  <si>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</si>
  <si>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</si>
  <si>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</si>
  <si>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</si>
  <si>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</si>
  <si>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</si>
  <si>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</si>
  <si>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</si>
  <si>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</si>
  <si>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</si>
  <si>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</si>
  <si>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</si>
  <si>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</si>
  <si>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</si>
  <si>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</si>
  <si>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</si>
  <si>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</si>
  <si>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</si>
  <si>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</si>
  <si>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</si>
  <si>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</si>
  <si>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</si>
  <si>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</si>
  <si>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</si>
  <si>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</si>
  <si>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</si>
  <si>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</si>
  <si>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</si>
  <si>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</si>
  <si>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</si>
  <si>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</si>
  <si>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</si>
  <si>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</si>
  <si>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</si>
  <si>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</si>
  <si>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</si>
  <si>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</si>
  <si>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</si>
  <si>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</si>
  <si>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</si>
  <si>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</si>
  <si>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</si>
  <si>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</si>
  <si>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</si>
  <si>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</si>
  <si>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</si>
  <si>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</si>
  <si>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</si>
  <si>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</si>
  <si>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</si>
  <si>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</si>
  <si>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</si>
  <si>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</si>
  <si>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</si>
  <si>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</si>
  <si>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</si>
  <si>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</si>
  <si>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</si>
  <si>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</si>
  <si>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</si>
  <si>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</si>
  <si>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</si>
  <si>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</si>
  <si>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</si>
  <si>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</si>
  <si>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</si>
  <si>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</si>
  <si>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</si>
  <si>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</si>
  <si>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</si>
  <si>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</si>
  <si>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</si>
  <si>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</si>
  <si>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</si>
  <si>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</si>
  <si>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</si>
  <si>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</si>
  <si>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</si>
  <si>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</si>
  <si>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</si>
  <si>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</si>
  <si>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</si>
  <si>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</si>
  <si>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</si>
  <si>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</si>
  <si>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</si>
  <si>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</si>
  <si>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</si>
  <si>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</si>
  <si>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</si>
  <si>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</si>
  <si>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</si>
  <si>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</si>
  <si>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</si>
  <si>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</si>
  <si>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</si>
  <si>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</si>
  <si>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</si>
  <si>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</si>
  <si>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</si>
  <si>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</si>
  <si>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</si>
  <si>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</si>
  <si>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</si>
  <si>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</si>
  <si>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</si>
  <si>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</si>
  <si>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</si>
  <si>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</si>
  <si>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</si>
  <si>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</si>
  <si>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</si>
  <si>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</si>
  <si>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</si>
  <si>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</si>
  <si>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</si>
  <si>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</si>
  <si>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</si>
  <si>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</si>
  <si>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</si>
  <si>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</si>
  <si>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</si>
  <si>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</si>
  <si>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</si>
  <si>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</si>
  <si>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</si>
  <si>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</si>
  <si>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</si>
  <si>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</si>
  <si>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</si>
  <si>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</si>
  <si>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</si>
  <si>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</si>
  <si>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</si>
  <si>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</si>
  <si>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</si>
  <si>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</si>
  <si>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</si>
  <si>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</si>
  <si>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</si>
  <si>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</si>
  <si>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</si>
  <si>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</si>
  <si>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</si>
  <si>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</si>
  <si>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</si>
  <si>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</si>
  <si>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</si>
  <si>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</si>
  <si>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</si>
  <si>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</si>
  <si>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</si>
  <si>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</si>
  <si>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</si>
  <si>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</si>
  <si>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</si>
  <si>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</si>
  <si>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</si>
  <si>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</si>
  <si>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</si>
  <si>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</si>
  <si>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</si>
  <si>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</si>
  <si>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</si>
  <si>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</si>
  <si>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</si>
  <si>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</si>
  <si>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</si>
  <si>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</si>
  <si>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</si>
  <si>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</si>
  <si>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</si>
  <si>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</si>
  <si>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</si>
  <si>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</si>
  <si>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</si>
  <si>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</si>
  <si>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</si>
  <si>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</si>
  <si>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</si>
  <si>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</si>
  <si>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</si>
  <si>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</si>
  <si>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</si>
  <si>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</si>
  <si>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</si>
  <si>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</si>
  <si>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</si>
  <si>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</si>
  <si>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</si>
  <si>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</si>
  <si>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</si>
  <si>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</si>
  <si>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</si>
  <si>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</si>
  <si>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</si>
  <si>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</si>
  <si>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</si>
  <si>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</si>
  <si>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</si>
  <si>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</si>
  <si>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</si>
  <si>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</si>
  <si>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</si>
  <si>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</si>
  <si>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</si>
  <si>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</si>
  <si>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</si>
  <si>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</si>
  <si>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</si>
  <si>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</si>
  <si>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</si>
  <si>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</si>
  <si>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</si>
  <si>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</si>
  <si>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</si>
  <si>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</si>
  <si>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</si>
  <si>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</si>
  <si>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</si>
  <si>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</si>
  <si>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</si>
  <si>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</si>
  <si>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</si>
  <si>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</si>
  <si>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</si>
  <si>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</si>
  <si>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</si>
  <si>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</si>
  <si>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</si>
  <si>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</si>
  <si>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</si>
  <si>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</si>
  <si>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</si>
  <si>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</si>
  <si>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</si>
  <si>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</si>
  <si>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</si>
  <si>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</si>
  <si>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</si>
  <si>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</si>
  <si>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</si>
  <si>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</si>
  <si>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</si>
  <si>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</si>
  <si>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</si>
  <si>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</si>
  <si>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</si>
  <si>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</si>
  <si>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</si>
  <si>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</si>
  <si>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</si>
  <si>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</si>
  <si>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</si>
  <si>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</si>
  <si>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</si>
  <si>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</si>
  <si>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</si>
  <si>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</si>
  <si>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</si>
  <si>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</si>
  <si>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</si>
  <si>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</si>
  <si>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</si>
  <si>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</si>
  <si>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</si>
  <si>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</si>
  <si>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</si>
  <si>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</si>
  <si>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</si>
  <si>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</si>
  <si>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</si>
  <si>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</si>
  <si>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</si>
  <si>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</si>
  <si>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</si>
  <si>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</si>
  <si>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</si>
  <si>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</si>
  <si>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</si>
  <si>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</si>
  <si>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</si>
  <si>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</si>
  <si>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</si>
  <si>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</si>
  <si>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</si>
  <si>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</si>
  <si>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</si>
  <si>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</si>
  <si>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</si>
  <si>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</si>
  <si>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</si>
  <si>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</si>
  <si>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</si>
  <si>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</si>
  <si>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</si>
  <si>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</si>
  <si>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</si>
  <si>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</si>
  <si>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</si>
  <si>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</si>
  <si>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</si>
  <si>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</si>
  <si>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</si>
  <si>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</si>
  <si>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</si>
  <si>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</si>
  <si>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</si>
  <si>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</si>
  <si>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</si>
  <si>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</si>
  <si>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</si>
  <si>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</si>
  <si>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</si>
  <si>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</si>
  <si>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</si>
  <si>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</si>
  <si>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</si>
  <si>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</si>
  <si>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</si>
  <si>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</si>
  <si>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</si>
  <si>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</si>
  <si>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</si>
  <si>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</si>
  <si>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</si>
  <si>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</si>
  <si>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</si>
  <si>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</si>
  <si>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</si>
  <si>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</si>
  <si>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</si>
  <si>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</si>
  <si>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</si>
  <si>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</si>
  <si>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</si>
  <si>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</si>
  <si>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</si>
  <si>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</si>
  <si>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</si>
  <si>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</si>
  <si>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</si>
  <si>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</si>
  <si>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</si>
  <si>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</si>
  <si>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</si>
  <si>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</si>
  <si>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</si>
  <si>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</si>
  <si>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</si>
  <si>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</si>
  <si>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</si>
  <si>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</si>
  <si>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</si>
  <si>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</si>
  <si>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</si>
  <si>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</si>
  <si>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</si>
  <si>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</si>
  <si>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</si>
  <si>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</si>
  <si>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</si>
  <si>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</si>
  <si>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</si>
  <si>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</si>
  <si>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</si>
  <si>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</si>
  <si>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</si>
  <si>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</si>
  <si>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</si>
  <si>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</si>
  <si>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</si>
  <si>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</si>
  <si>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</si>
  <si>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</si>
  <si>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</si>
  <si>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</si>
  <si>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</si>
  <si>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</si>
  <si>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</si>
  <si>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</si>
  <si>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</si>
  <si>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</si>
  <si>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</si>
  <si>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</si>
  <si>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</si>
  <si>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</si>
  <si>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</si>
  <si>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</si>
  <si>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</si>
  <si>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</si>
  <si>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</si>
  <si>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</si>
  <si>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</si>
  <si>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</si>
  <si>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</si>
  <si>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</si>
  <si>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</si>
  <si>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</si>
  <si>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</si>
  <si>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</si>
  <si>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</si>
  <si>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</si>
  <si>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</si>
  <si>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</si>
  <si>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</si>
  <si>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</si>
  <si>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</si>
  <si>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</si>
  <si>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</si>
  <si>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</si>
  <si>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</si>
  <si>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</si>
  <si>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</si>
  <si>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</si>
  <si>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</si>
  <si>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</si>
  <si>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</si>
  <si>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</si>
  <si>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</si>
  <si>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</si>
  <si>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</si>
  <si>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</si>
  <si>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</si>
  <si>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</si>
  <si>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</si>
  <si>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</si>
  <si>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</si>
  <si>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</si>
  <si>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</si>
  <si>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</si>
  <si>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</si>
  <si>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</si>
  <si>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</si>
  <si>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</si>
  <si>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</si>
  <si>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</si>
  <si>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</si>
  <si>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</si>
  <si>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</si>
  <si>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</si>
  <si>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</si>
  <si>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</si>
  <si>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</si>
  <si>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</si>
  <si>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</si>
  <si>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</si>
  <si>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</si>
  <si>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</si>
  <si>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</si>
  <si>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</si>
  <si>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</si>
  <si>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</si>
  <si>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</si>
  <si>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</si>
  <si>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</si>
  <si>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</si>
  <si>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</si>
  <si>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</si>
  <si>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</si>
  <si>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</si>
  <si>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</si>
  <si>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</si>
  <si>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</si>
  <si>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</si>
  <si>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</si>
  <si>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</si>
  <si>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</si>
  <si>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</si>
  <si>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</si>
  <si>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</si>
  <si>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</si>
  <si>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</si>
  <si>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</si>
  <si>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</si>
  <si>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</si>
  <si>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</si>
  <si>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</si>
  <si>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</si>
  <si>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</si>
  <si>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</si>
  <si>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</si>
  <si>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</si>
  <si>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</si>
  <si>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</si>
  <si>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</si>
  <si>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</si>
  <si>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</si>
  <si>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</si>
  <si>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</si>
  <si>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</si>
  <si>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</si>
  <si>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</si>
  <si>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</si>
  <si>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</si>
  <si>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</si>
  <si>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</si>
  <si>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</si>
  <si>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</si>
  <si>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</si>
  <si>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</si>
  <si>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</si>
  <si>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</si>
  <si>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</si>
  <si>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</si>
  <si>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</si>
  <si>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</si>
  <si>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</si>
  <si>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</si>
  <si>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</si>
  <si>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</si>
  <si>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</si>
  <si>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</si>
  <si>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</si>
  <si>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</si>
  <si>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</si>
  <si>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</si>
  <si>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</si>
  <si>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</si>
  <si>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</si>
  <si>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</si>
  <si>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</si>
  <si>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</si>
  <si>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</si>
  <si>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</si>
  <si>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</si>
  <si>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</si>
  <si>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</si>
  <si>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</si>
  <si>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</si>
  <si>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</si>
  <si>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</si>
  <si>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</si>
  <si>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</si>
  <si>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</si>
  <si>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</si>
  <si>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</si>
  <si>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</si>
  <si>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</si>
  <si>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</si>
  <si>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</si>
  <si>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</si>
  <si>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</si>
  <si>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</si>
  <si>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</si>
  <si>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</si>
  <si>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</si>
  <si>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</si>
  <si>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</si>
  <si>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</si>
  <si>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</si>
  <si>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</si>
  <si>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</si>
  <si>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</si>
  <si>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</si>
  <si>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</si>
  <si>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</si>
  <si>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</si>
  <si>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</si>
  <si>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</si>
  <si>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</si>
  <si>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</si>
  <si>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</si>
  <si>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</si>
  <si>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</si>
  <si>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</si>
  <si>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</si>
  <si>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</si>
  <si>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</si>
  <si>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</si>
  <si>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</si>
  <si>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</si>
  <si>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</si>
  <si>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</si>
  <si>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</si>
  <si>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</si>
  <si>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</si>
  <si>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</si>
  <si>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</si>
  <si>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</si>
  <si>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</si>
  <si>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</si>
  <si>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</si>
  <si>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</si>
  <si>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</si>
  <si>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</si>
  <si>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</si>
  <si>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</si>
  <si>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</si>
  <si>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</si>
  <si>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</si>
  <si>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</si>
  <si>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</si>
  <si>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</si>
  <si>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</si>
  <si>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</si>
  <si>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</si>
  <si>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</si>
  <si>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</si>
  <si>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</si>
  <si>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</si>
  <si>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</si>
  <si>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</si>
  <si>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</si>
  <si>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</si>
  <si>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</si>
  <si>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</si>
  <si>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</si>
  <si>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</si>
  <si>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</si>
  <si>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</si>
  <si>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</si>
  <si>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</si>
  <si>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</si>
  <si>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</si>
  <si>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</si>
  <si>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</si>
  <si>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</si>
  <si>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</si>
  <si>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</si>
  <si>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</si>
  <si>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</si>
  <si>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</si>
  <si>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</si>
  <si>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</si>
  <si>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</si>
  <si>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</si>
  <si>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</si>
  <si>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</si>
  <si>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</si>
  <si>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</si>
  <si>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</si>
  <si>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</si>
  <si>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</si>
  <si>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</si>
  <si>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</si>
  <si>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</si>
  <si>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</si>
  <si>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</si>
  <si>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</si>
  <si>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</si>
  <si>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</si>
  <si>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</si>
  <si>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</si>
  <si>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</si>
  <si>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</si>
  <si>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</si>
  <si>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</si>
  <si>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</si>
  <si>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</si>
  <si>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</si>
  <si>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</si>
  <si>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</si>
  <si>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</si>
  <si>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</si>
  <si>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</si>
  <si>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</si>
  <si>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</si>
  <si>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</si>
  <si>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</si>
  <si>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</si>
  <si>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</si>
  <si>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</si>
  <si>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</si>
  <si>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</si>
  <si>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</si>
  <si>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</si>
  <si>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</si>
  <si>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</si>
  <si>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</si>
  <si>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</si>
  <si>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</si>
  <si>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</si>
  <si>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</si>
  <si>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</si>
  <si>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</si>
  <si>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</si>
  <si>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</si>
  <si>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</si>
  <si>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</si>
  <si>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</si>
  <si>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</si>
  <si>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</si>
  <si>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</si>
  <si>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</si>
  <si>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</si>
  <si>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</si>
  <si>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</si>
  <si>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</si>
  <si>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</si>
  <si>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</si>
  <si>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</si>
  <si>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</si>
  <si>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</si>
  <si>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</si>
  <si>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</si>
  <si>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</si>
  <si>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</si>
  <si>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</si>
  <si>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</si>
  <si>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</si>
  <si>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</si>
  <si>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</si>
  <si>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</si>
  <si>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</si>
  <si>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</si>
  <si>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</si>
  <si>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</si>
  <si>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</si>
  <si>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</si>
  <si>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</si>
  <si>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</si>
  <si>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</si>
  <si>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</si>
  <si>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</si>
  <si>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</si>
  <si>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</si>
  <si>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</si>
  <si>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</si>
  <si>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</si>
  <si>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</si>
  <si>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</si>
  <si>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</si>
  <si>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</si>
  <si>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</si>
  <si>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</si>
  <si>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</si>
  <si>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</si>
  <si>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</si>
  <si>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</si>
  <si>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</si>
  <si>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</si>
  <si>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</si>
  <si>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</si>
  <si>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</si>
  <si>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</si>
  <si>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</si>
  <si>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</si>
  <si>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</si>
  <si>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</si>
  <si>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</si>
  <si>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</si>
  <si>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</si>
  <si>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</si>
  <si>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</si>
  <si>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</si>
  <si>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</si>
  <si>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</si>
  <si>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</si>
  <si>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</si>
  <si>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</si>
  <si>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</si>
  <si>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</si>
  <si>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</si>
  <si>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</si>
  <si>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</si>
  <si>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</si>
  <si>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</si>
  <si>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</si>
  <si>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</si>
  <si>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</si>
  <si>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</si>
  <si>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</si>
  <si>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</si>
  <si>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</si>
  <si>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</si>
  <si>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</si>
  <si>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</si>
  <si>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</si>
  <si>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</si>
  <si>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</si>
  <si>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</si>
  <si>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</si>
  <si>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</si>
  <si>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</si>
  <si>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</si>
  <si>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</si>
  <si>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</si>
  <si>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</si>
  <si>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</si>
  <si>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</si>
  <si>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</si>
  <si>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</si>
  <si>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</si>
  <si>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</si>
  <si>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</si>
  <si>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</si>
  <si>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</si>
  <si>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</si>
  <si>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</si>
  <si>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</si>
  <si>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</si>
  <si>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</si>
  <si>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</si>
  <si>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</si>
  <si>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</si>
  <si>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</si>
  <si>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</si>
  <si>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</si>
  <si>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</si>
  <si>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</si>
  <si>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</si>
  <si>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</si>
  <si>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</si>
  <si>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</si>
  <si>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</si>
  <si>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</si>
  <si>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</si>
  <si>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</si>
  <si>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</si>
  <si>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</si>
  <si>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</si>
  <si>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</si>
  <si>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</si>
  <si>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</si>
  <si>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</si>
  <si>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</si>
  <si>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</si>
  <si>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</si>
  <si>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</si>
  <si>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</si>
  <si>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</si>
  <si>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</si>
  <si>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</si>
  <si>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</si>
  <si>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</si>
  <si>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</si>
  <si>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</si>
  <si>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</si>
  <si>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</si>
  <si>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</si>
  <si>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</si>
  <si>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</si>
  <si>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</si>
  <si>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</si>
  <si>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</si>
  <si>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</si>
  <si>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</si>
  <si>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</si>
  <si>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</si>
  <si>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</si>
  <si>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</si>
  <si>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</si>
  <si>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</si>
  <si>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</si>
  <si>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</si>
  <si>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</si>
  <si>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</si>
  <si>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</si>
  <si>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</si>
  <si>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</si>
  <si>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</si>
  <si>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</si>
  <si>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</si>
  <si>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</si>
  <si>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</si>
  <si>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</si>
  <si>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</si>
  <si>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</si>
  <si>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</si>
  <si>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</si>
  <si>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</si>
  <si>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</si>
  <si>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</si>
  <si>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</si>
  <si>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</si>
  <si>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</si>
  <si>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</si>
  <si>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</si>
  <si>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</si>
  <si>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</si>
  <si>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</si>
  <si>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</si>
  <si>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</si>
  <si>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</si>
  <si>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</si>
  <si>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</si>
  <si>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</si>
  <si>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</si>
  <si>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</si>
  <si>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</si>
  <si>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</si>
  <si>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</si>
  <si>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</si>
  <si>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</si>
  <si>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</si>
  <si>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</si>
  <si>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</si>
  <si>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</si>
  <si>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</si>
  <si>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</si>
  <si>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</si>
  <si>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</si>
  <si>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</si>
  <si>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</si>
  <si>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</si>
  <si>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</si>
  <si>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</si>
  <si>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</si>
  <si>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</si>
  <si>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</si>
  <si>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</si>
  <si>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</si>
  <si>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</si>
  <si>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</si>
  <si>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</si>
  <si>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</si>
  <si>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</si>
  <si>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</si>
  <si>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</si>
  <si>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</si>
  <si>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</si>
  <si>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</si>
  <si>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</si>
  <si>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</si>
  <si>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</si>
  <si>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</si>
  <si>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</si>
  <si>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</si>
  <si>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</si>
  <si>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</si>
  <si>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</si>
  <si>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</si>
  <si>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</si>
  <si>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</si>
  <si>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</si>
  <si>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</si>
  <si>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</si>
  <si>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</si>
  <si>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</si>
  <si>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</si>
  <si>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</si>
  <si>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</si>
  <si>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</si>
  <si>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</si>
  <si>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</si>
  <si>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</si>
  <si>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</si>
  <si>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</si>
  <si>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</si>
  <si>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</si>
  <si>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</si>
  <si>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</si>
  <si>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</si>
  <si>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</si>
  <si>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</si>
  <si>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</si>
  <si>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</si>
  <si>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</si>
  <si>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</si>
  <si>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</si>
  <si>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</si>
  <si>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</si>
  <si>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</si>
  <si>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</si>
  <si>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</si>
  <si>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</si>
  <si>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</si>
  <si>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</si>
  <si>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</si>
  <si>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</si>
  <si>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</si>
  <si>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</si>
  <si>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</si>
  <si>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</si>
  <si>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</si>
  <si>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</si>
  <si>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</si>
  <si>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</si>
  <si>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</si>
  <si>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</si>
  <si>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</si>
  <si>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</si>
  <si>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</si>
  <si>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</si>
  <si>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</si>
  <si>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</si>
  <si>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</si>
  <si>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</si>
  <si>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</si>
  <si>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</si>
  <si>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</si>
  <si>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</si>
  <si>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</si>
  <si>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</si>
  <si>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</si>
  <si>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</si>
  <si>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</si>
  <si>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</si>
  <si>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</si>
  <si>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</si>
  <si>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</si>
  <si>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</si>
  <si>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</si>
  <si>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</si>
  <si>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</si>
  <si>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</si>
  <si>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</si>
  <si>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</si>
  <si>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</si>
  <si>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</si>
  <si>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</si>
  <si>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</si>
  <si>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</si>
  <si>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</si>
  <si>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</si>
  <si>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</si>
  <si>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</si>
  <si>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</si>
  <si>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</si>
  <si>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</si>
  <si>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</si>
  <si>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</si>
  <si>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</si>
  <si>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</si>
  <si>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</si>
  <si>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</si>
  <si>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</si>
  <si>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</si>
  <si>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</si>
  <si>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</si>
  <si>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</si>
  <si>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</si>
  <si>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</si>
  <si>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</si>
  <si>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</si>
  <si>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</si>
  <si>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</si>
  <si>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</si>
  <si>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</si>
  <si>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</si>
  <si>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</si>
  <si>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</si>
  <si>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</si>
  <si>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</si>
  <si>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</si>
  <si>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</si>
  <si>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</si>
  <si>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</si>
  <si>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</si>
  <si>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</si>
  <si>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</si>
  <si>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</si>
  <si>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</si>
  <si>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</si>
  <si>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</si>
  <si>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</si>
  <si>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</si>
  <si>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</si>
  <si>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</si>
  <si>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</si>
  <si>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</si>
  <si>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</si>
  <si>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</si>
  <si>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</si>
  <si>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</si>
  <si>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</si>
  <si>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</si>
  <si>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</si>
  <si>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</si>
  <si>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</si>
  <si>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</si>
  <si>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</si>
  <si>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</si>
  <si>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</si>
  <si>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</si>
  <si>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</si>
  <si>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</si>
  <si>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</si>
  <si>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</si>
  <si>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</si>
  <si>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</si>
  <si>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</si>
  <si>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</si>
  <si>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</si>
  <si>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</si>
  <si>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</si>
  <si>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</si>
  <si>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</si>
  <si>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</si>
  <si>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</si>
  <si>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</si>
  <si>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</si>
  <si>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</si>
  <si>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</si>
  <si>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</si>
  <si>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</si>
  <si>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</si>
  <si>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</si>
  <si>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</si>
  <si>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</si>
  <si>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</si>
  <si>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</si>
  <si>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</si>
  <si>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</si>
  <si>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</si>
  <si>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</si>
  <si>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</si>
  <si>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</si>
  <si>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</si>
  <si>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</si>
  <si>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</si>
  <si>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</si>
  <si>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</si>
  <si>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</si>
  <si>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</si>
  <si>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</si>
  <si>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</si>
  <si>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</si>
  <si>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</si>
  <si>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</si>
  <si>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</si>
  <si>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</si>
  <si>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</si>
  <si>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</si>
  <si>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</si>
  <si>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</si>
  <si>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</si>
  <si>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</si>
  <si>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</si>
  <si>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</si>
  <si>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</si>
  <si>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</si>
  <si>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</si>
  <si>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</si>
  <si>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</si>
  <si>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</si>
  <si>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</si>
  <si>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</si>
  <si>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</si>
  <si>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</si>
  <si>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</si>
  <si>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</si>
  <si>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</si>
  <si>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</si>
  <si>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</si>
  <si>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</si>
  <si>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</si>
  <si>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</si>
  <si>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</si>
  <si>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</si>
  <si>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</si>
  <si>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</si>
  <si>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</si>
  <si>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</si>
  <si>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</si>
  <si>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</si>
  <si>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</si>
  <si>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</si>
  <si>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</si>
  <si>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</si>
  <si>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</si>
  <si>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</si>
  <si>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</si>
  <si>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</si>
  <si>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</si>
  <si>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</si>
  <si>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</si>
  <si>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</si>
  <si>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</si>
  <si>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</si>
  <si>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</si>
  <si>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</si>
  <si>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</si>
  <si>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</si>
  <si>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</si>
  <si>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</si>
  <si>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</si>
  <si>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</si>
  <si>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</si>
  <si>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</si>
  <si>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</si>
  <si>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</si>
  <si>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</si>
  <si>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</si>
  <si>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</si>
  <si>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</si>
  <si>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</si>
  <si>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</si>
  <si>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</si>
  <si>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</si>
  <si>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</si>
  <si>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</si>
  <si>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</si>
  <si>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</si>
  <si>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</si>
  <si>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</si>
  <si>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</si>
  <si>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</si>
  <si>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</si>
  <si>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</si>
  <si>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</si>
  <si>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</si>
  <si>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</si>
  <si>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</si>
  <si>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</si>
  <si>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</si>
  <si>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</si>
  <si>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</si>
  <si>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</si>
  <si>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</si>
  <si>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</si>
  <si>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</si>
  <si>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</si>
  <si>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</si>
  <si>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</si>
  <si>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</si>
  <si>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</si>
  <si>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</si>
  <si>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</si>
  <si>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</si>
  <si>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</si>
  <si>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</si>
  <si>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</si>
  <si>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</si>
  <si>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</si>
  <si>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</si>
  <si>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</si>
  <si>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</si>
  <si>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</si>
  <si>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</si>
  <si>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</si>
  <si>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</si>
  <si>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</si>
  <si>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</si>
  <si>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</si>
  <si>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</si>
  <si>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</si>
  <si>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</si>
  <si>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</si>
  <si>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</si>
  <si>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</si>
  <si>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</si>
  <si>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</si>
  <si>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</si>
  <si>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</si>
  <si>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</si>
  <si>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</si>
  <si>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</si>
  <si>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</si>
  <si>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</si>
  <si>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</si>
  <si>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</si>
  <si>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</si>
  <si>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</si>
  <si>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</si>
  <si>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</si>
  <si>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</si>
  <si>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</si>
  <si>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</si>
  <si>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</si>
  <si>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</si>
  <si>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</si>
  <si>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</si>
  <si>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</si>
  <si>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</si>
  <si>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</si>
  <si>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</si>
  <si>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</si>
  <si>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</si>
  <si>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</si>
  <si>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</si>
  <si>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</si>
  <si>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</si>
  <si>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</si>
  <si>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</si>
  <si>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</si>
  <si>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</si>
  <si>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</si>
  <si>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</si>
  <si>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</si>
  <si>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</si>
  <si>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</si>
  <si>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</si>
  <si>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</si>
  <si>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</si>
  <si>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</si>
  <si>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</si>
  <si>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</si>
  <si>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</si>
  <si>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</si>
  <si>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</si>
  <si>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</si>
  <si>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</si>
  <si>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</si>
  <si>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</si>
  <si>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</si>
  <si>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</si>
  <si>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</si>
  <si>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</si>
  <si>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</si>
  <si>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</si>
  <si>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</si>
  <si>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</si>
  <si>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</si>
  <si>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</si>
  <si>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</si>
  <si>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</si>
  <si>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</si>
  <si>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</si>
  <si>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</si>
  <si>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</si>
  <si>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</si>
  <si>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</si>
  <si>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</si>
  <si>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</si>
  <si>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</si>
  <si>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</si>
  <si>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</si>
  <si>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</si>
  <si>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</si>
  <si>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</si>
  <si>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</si>
  <si>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</si>
  <si>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</si>
  <si>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</si>
  <si>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</si>
  <si>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</si>
  <si>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</si>
  <si>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</si>
  <si>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</si>
  <si>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</si>
  <si>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</si>
  <si>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</si>
  <si>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</si>
  <si>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</si>
  <si>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</si>
  <si>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</si>
  <si>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</si>
  <si>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</si>
  <si>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</si>
  <si>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</si>
  <si>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</si>
  <si>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</si>
  <si>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</si>
  <si>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</si>
  <si>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</si>
  <si>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</si>
  <si>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</si>
  <si>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</si>
  <si>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</si>
  <si>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</si>
  <si>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</si>
  <si>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</si>
  <si>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</si>
  <si>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</si>
  <si>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</si>
  <si>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</si>
  <si>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</si>
  <si>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</si>
  <si>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</si>
  <si>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</si>
  <si>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</si>
  <si>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</si>
  <si>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</si>
  <si>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</si>
  <si>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</si>
  <si>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</si>
  <si>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</si>
  <si>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</si>
  <si>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</si>
  <si>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</si>
  <si>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</si>
  <si>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</si>
  <si>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</si>
  <si>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</si>
  <si>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</si>
  <si>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</si>
  <si>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</si>
  <si>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</si>
  <si>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</si>
  <si>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</si>
  <si>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</si>
  <si>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</si>
  <si>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</si>
  <si>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</si>
  <si>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</si>
  <si>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</si>
  <si>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</si>
  <si>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</si>
  <si>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</si>
  <si>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</si>
  <si>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</si>
  <si>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</si>
  <si>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</si>
  <si>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</si>
  <si>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</si>
  <si>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</si>
  <si>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</si>
  <si>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</si>
  <si>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</si>
  <si>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</si>
  <si>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</si>
  <si>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</si>
  <si>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</si>
  <si>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</si>
  <si>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</si>
  <si>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</si>
  <si>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</si>
  <si>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</si>
  <si>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</si>
  <si>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</si>
  <si>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</si>
  <si>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</si>
  <si>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</si>
  <si>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</si>
  <si>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</si>
  <si>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</si>
  <si>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</si>
  <si>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</si>
  <si>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</si>
  <si>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</si>
  <si>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</si>
  <si>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</si>
  <si>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</si>
  <si>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</si>
  <si>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</si>
  <si>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</si>
  <si>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</si>
  <si>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</si>
  <si>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</si>
  <si>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</si>
  <si>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</si>
  <si>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</si>
  <si>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</si>
  <si>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</si>
  <si>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</si>
  <si>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</si>
  <si>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</si>
  <si>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</si>
  <si>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</si>
  <si>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</si>
  <si>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</si>
  <si>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</si>
  <si>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</si>
  <si>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</si>
  <si>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</si>
  <si>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</si>
  <si>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</si>
  <si>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</si>
  <si>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</si>
  <si>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</si>
  <si>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</si>
  <si>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</si>
  <si>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</si>
  <si>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</si>
  <si>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</si>
  <si>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</si>
  <si>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</si>
  <si>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</si>
  <si>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</si>
  <si>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</si>
  <si>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</si>
  <si>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</si>
  <si>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</si>
  <si>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</si>
  <si>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</si>
  <si>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</si>
  <si>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</si>
  <si>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</si>
  <si>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</si>
  <si>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</si>
  <si>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</si>
  <si>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</si>
  <si>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</si>
  <si>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</si>
  <si>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</si>
  <si>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</si>
  <si>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</si>
  <si>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</si>
  <si>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</si>
  <si>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</si>
  <si>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</si>
  <si>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</si>
  <si>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</si>
  <si>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</si>
  <si>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</si>
  <si>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</si>
  <si>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</si>
  <si>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</si>
  <si>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</si>
  <si>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</si>
  <si>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</si>
  <si>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</si>
  <si>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</si>
  <si>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</si>
  <si>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</si>
  <si>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</si>
  <si>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</si>
  <si>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</si>
  <si>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</si>
  <si>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</si>
  <si>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</si>
  <si>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</si>
  <si>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</si>
  <si>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</si>
  <si>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</si>
  <si>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</si>
  <si>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</si>
  <si>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</si>
  <si>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</si>
  <si>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</si>
  <si>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</si>
  <si>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</si>
  <si>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</si>
  <si>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</si>
  <si>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</si>
  <si>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</si>
  <si>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</si>
  <si>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</si>
  <si>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</si>
  <si>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</si>
  <si>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</si>
  <si>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</si>
  <si>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</si>
  <si>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</si>
  <si>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</si>
  <si>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</si>
  <si>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</si>
  <si>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</si>
  <si>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</si>
  <si>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</si>
  <si>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</si>
  <si>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</si>
  <si>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</si>
  <si>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</si>
  <si>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</si>
  <si>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</si>
  <si>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</si>
  <si>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</si>
  <si>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</si>
  <si>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</si>
  <si>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</si>
  <si>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</si>
  <si>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</si>
  <si>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</si>
  <si>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</si>
  <si>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</si>
  <si>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</si>
  <si>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</si>
  <si>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</si>
  <si>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</si>
  <si>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</si>
  <si>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</si>
  <si>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</si>
  <si>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</si>
  <si>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</si>
  <si>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</si>
  <si>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</si>
  <si>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</si>
  <si>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</si>
  <si>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</si>
  <si>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</si>
  <si>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</si>
  <si>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</si>
  <si>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</si>
  <si>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</si>
  <si>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</si>
  <si>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</si>
  <si>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</si>
  <si>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</si>
  <si>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</si>
  <si>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</si>
  <si>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</si>
  <si>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</si>
  <si>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</si>
  <si>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</si>
  <si>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</si>
  <si>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</si>
  <si>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</si>
  <si>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</si>
  <si>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</si>
  <si>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</si>
  <si>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</si>
  <si>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</si>
  <si>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</si>
  <si>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</si>
  <si>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</si>
  <si>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</si>
  <si>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</si>
  <si>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</si>
  <si>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</si>
  <si>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</si>
  <si>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</si>
  <si>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</si>
  <si>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</si>
  <si>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</si>
  <si>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</si>
  <si>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</si>
  <si>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</si>
  <si>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</si>
  <si>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</si>
  <si>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</si>
  <si>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</si>
  <si>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</si>
  <si>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</si>
  <si>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</si>
  <si>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</si>
  <si>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</si>
  <si>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</si>
  <si>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</si>
  <si>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</si>
  <si>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</si>
  <si>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</si>
  <si>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</si>
  <si>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</si>
  <si>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</si>
  <si>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</si>
  <si>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</si>
  <si>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</si>
  <si>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</si>
  <si>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</si>
  <si>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</si>
  <si>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</si>
  <si>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</si>
  <si>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</si>
  <si>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</si>
  <si>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</si>
  <si>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</si>
  <si>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</si>
  <si>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</si>
  <si>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</si>
  <si>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</si>
  <si>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</si>
  <si>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</si>
  <si>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</si>
  <si>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</si>
  <si>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</si>
  <si>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</si>
  <si>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</si>
  <si>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</si>
  <si>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</si>
  <si>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</si>
  <si>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</si>
  <si>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</si>
  <si>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</si>
  <si>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</si>
  <si>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</si>
  <si>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</si>
  <si>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</si>
  <si>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</si>
  <si>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</si>
  <si>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</si>
  <si>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</si>
  <si>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</si>
  <si>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</si>
  <si>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</si>
  <si>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</si>
  <si>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</si>
  <si>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</si>
  <si>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</si>
  <si>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</si>
  <si>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</si>
  <si>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</si>
  <si>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</si>
  <si>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</si>
  <si>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</si>
  <si>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</si>
  <si>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</si>
  <si>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</si>
  <si>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</si>
  <si>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</si>
  <si>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</si>
  <si>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</si>
  <si>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</si>
  <si>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</si>
  <si>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</si>
  <si>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</si>
  <si>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</si>
  <si>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</si>
  <si>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</si>
  <si>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</si>
  <si>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</si>
  <si>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</si>
  <si>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</si>
  <si>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</si>
  <si>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</si>
  <si>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</si>
  <si>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</si>
  <si>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</si>
  <si>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</si>
  <si>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</si>
  <si>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</si>
  <si>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</si>
  <si>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</si>
  <si>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</si>
  <si>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</si>
  <si>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</si>
  <si>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</si>
  <si>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</si>
  <si>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</si>
  <si>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</si>
  <si>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</si>
  <si>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</si>
  <si>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</si>
  <si>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</si>
  <si>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</si>
  <si>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</si>
  <si>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</si>
  <si>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</si>
  <si>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</si>
  <si>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</si>
  <si>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</si>
  <si>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</si>
  <si>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</si>
  <si>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</si>
  <si>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</si>
  <si>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</si>
  <si>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</si>
  <si>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</si>
  <si>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</si>
  <si>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</si>
  <si>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</si>
  <si>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</si>
  <si>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</si>
  <si>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</si>
  <si>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</si>
  <si>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</si>
  <si>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</si>
  <si>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</si>
  <si>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</si>
  <si>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</si>
  <si>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</si>
  <si>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</si>
  <si>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</si>
  <si>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</si>
  <si>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</si>
  <si>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</si>
  <si>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</si>
  <si>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</si>
  <si>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</si>
  <si>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</si>
  <si>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</si>
  <si>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</si>
  <si>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</si>
  <si>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</si>
  <si>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</si>
  <si>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</si>
  <si>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</si>
  <si>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</si>
  <si>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</si>
  <si>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</si>
  <si>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</si>
  <si>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</si>
  <si>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</si>
  <si>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</si>
  <si>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</si>
  <si>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</si>
  <si>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</si>
  <si>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</si>
  <si>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</si>
  <si>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</si>
  <si>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</si>
  <si>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</si>
  <si>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</si>
  <si>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</si>
  <si>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</si>
  <si>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</si>
  <si>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</si>
  <si>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</si>
  <si>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</si>
  <si>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</si>
  <si>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</si>
  <si>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</si>
  <si>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</si>
  <si>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</si>
  <si>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</si>
  <si>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</si>
  <si>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</si>
  <si>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</si>
  <si>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</si>
  <si>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</si>
  <si>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</si>
  <si>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</si>
  <si>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</si>
  <si>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</si>
  <si>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</si>
  <si>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</si>
  <si>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</si>
  <si>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</si>
  <si>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</si>
  <si>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</si>
  <si>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</si>
  <si>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</si>
  <si>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</si>
  <si>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</si>
  <si>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</si>
  <si>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</si>
  <si>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</si>
  <si>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</si>
  <si>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</si>
  <si>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</si>
  <si>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</si>
  <si>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</si>
  <si>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</si>
  <si>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</si>
  <si>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</si>
  <si>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</si>
  <si>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</si>
  <si>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</si>
  <si>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</si>
  <si>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</si>
  <si>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</si>
  <si>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</si>
  <si>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</si>
  <si>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</si>
  <si>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</si>
  <si>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</si>
  <si>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</si>
  <si>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</si>
  <si>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</si>
  <si>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</si>
  <si>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</si>
  <si>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</si>
  <si>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</si>
  <si>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</si>
  <si>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</si>
  <si>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</si>
  <si>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</si>
  <si>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</si>
  <si>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</si>
  <si>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</si>
  <si>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</si>
  <si>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</si>
  <si>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</si>
  <si>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</si>
  <si>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</si>
  <si>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</si>
  <si>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</si>
  <si>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</si>
  <si>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</si>
  <si>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</si>
  <si>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</si>
  <si>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</si>
  <si>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</si>
  <si>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</si>
  <si>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</si>
  <si>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</si>
  <si>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</si>
  <si>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</si>
  <si>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</si>
  <si>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</si>
  <si>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</si>
  <si>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</si>
  <si>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</si>
  <si>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</si>
  <si>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</si>
  <si>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</si>
  <si>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</si>
  <si>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</si>
  <si>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</si>
  <si>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</si>
  <si>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</si>
  <si>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</si>
  <si>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</si>
  <si>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</si>
  <si>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</si>
  <si>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</si>
  <si>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</si>
  <si>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</si>
  <si>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</si>
  <si>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</si>
  <si>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</si>
  <si>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</si>
  <si>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</si>
  <si>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</si>
  <si>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</si>
  <si>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</si>
  <si>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</si>
  <si>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</si>
  <si>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</si>
  <si>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</si>
  <si>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</si>
  <si>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</si>
  <si>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</si>
  <si>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</si>
  <si>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</si>
  <si>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</si>
  <si>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</si>
  <si>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</si>
  <si>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</si>
  <si>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</si>
  <si>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</si>
  <si>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</si>
  <si>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</si>
  <si>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</si>
  <si>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</si>
  <si>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</si>
  <si>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</si>
  <si>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</si>
  <si>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</si>
  <si>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</si>
  <si>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</si>
  <si>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</si>
  <si>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</si>
  <si>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</si>
  <si>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</si>
  <si>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</si>
  <si>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</si>
  <si>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</si>
  <si>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</si>
  <si>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</si>
  <si>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</si>
  <si>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</si>
  <si>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</si>
  <si>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</si>
  <si>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</si>
  <si>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</si>
  <si>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</si>
  <si>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</si>
  <si>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</si>
  <si>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</si>
  <si>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</si>
  <si>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</si>
  <si>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</si>
  <si>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</si>
  <si>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</si>
  <si>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</si>
  <si>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</si>
  <si>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</si>
  <si>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</si>
  <si>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</si>
  <si>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</si>
  <si>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</si>
  <si>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</si>
  <si>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</si>
  <si>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</si>
  <si>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</si>
  <si>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</si>
  <si>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</si>
  <si>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</si>
  <si>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</si>
  <si>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</si>
  <si>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</si>
  <si>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</si>
  <si>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</si>
  <si>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</si>
  <si>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</si>
  <si>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</si>
  <si>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</si>
  <si>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</si>
  <si>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</si>
  <si>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</si>
  <si>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</si>
  <si>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</si>
  <si>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</si>
  <si>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</si>
  <si>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</si>
  <si>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</si>
  <si>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</si>
  <si>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</si>
  <si>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</si>
  <si>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</si>
  <si>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</si>
  <si>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</si>
  <si>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</si>
  <si>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</si>
  <si>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</si>
  <si>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</si>
  <si>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</si>
  <si>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</si>
  <si>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</si>
  <si>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</si>
  <si>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</si>
  <si>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</si>
  <si>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</si>
  <si>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</si>
  <si>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</si>
  <si>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</si>
  <si>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</si>
  <si>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</si>
  <si>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</si>
  <si>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</si>
  <si>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</si>
  <si>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</si>
  <si>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</si>
  <si>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</si>
  <si>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</si>
  <si>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</si>
  <si>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</si>
  <si>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</si>
  <si>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</si>
  <si>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</si>
  <si>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</si>
  <si>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</si>
  <si>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</si>
  <si>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</si>
  <si>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</si>
  <si>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</si>
  <si>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</si>
  <si>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</si>
  <si>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</si>
  <si>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</si>
  <si>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</si>
  <si>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</si>
  <si>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</si>
  <si>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</si>
  <si>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</si>
  <si>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</si>
  <si>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</si>
  <si>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</si>
  <si>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</si>
  <si>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</si>
  <si>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</si>
  <si>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</si>
  <si>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</si>
  <si>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</si>
  <si>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</si>
  <si>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</si>
  <si>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</si>
  <si>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</si>
  <si>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</si>
  <si>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</si>
  <si>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</si>
  <si>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</si>
  <si>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</si>
  <si>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</si>
  <si>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</si>
  <si>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</si>
  <si>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</si>
  <si>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</si>
  <si>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</si>
  <si>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</si>
  <si>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</si>
  <si>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</si>
  <si>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</si>
  <si>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</si>
  <si>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</si>
  <si>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</si>
  <si>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</si>
  <si>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</si>
  <si>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</si>
  <si>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</si>
  <si>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</si>
  <si>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</si>
  <si>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</si>
  <si>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</si>
  <si>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</si>
  <si>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</si>
  <si>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</si>
  <si>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</si>
  <si>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</si>
  <si>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</si>
  <si>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</si>
  <si>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</si>
  <si>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</si>
  <si>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</si>
  <si>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</si>
  <si>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</si>
  <si>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</si>
  <si>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</si>
  <si>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</si>
  <si>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</si>
  <si>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</si>
  <si>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</si>
  <si>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</si>
  <si>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</si>
  <si>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</si>
  <si>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</si>
  <si>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</si>
  <si>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</si>
  <si>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</si>
  <si>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</si>
  <si>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</si>
  <si>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</si>
  <si>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</si>
  <si>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</si>
  <si>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</si>
  <si>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</si>
  <si>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</si>
  <si>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</si>
  <si>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</si>
  <si>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</si>
  <si>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</si>
  <si>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</si>
  <si>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</si>
  <si>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</si>
  <si>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</si>
  <si>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</si>
  <si>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</si>
  <si>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</si>
  <si>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</si>
  <si>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</si>
  <si>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</si>
  <si>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</si>
  <si>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</si>
  <si>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</si>
  <si>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</si>
  <si>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</si>
  <si>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</si>
  <si>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</si>
  <si>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</si>
  <si>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</si>
  <si>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</si>
  <si>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</si>
  <si>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</si>
  <si>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</si>
  <si>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</si>
  <si>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</si>
  <si>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</si>
  <si>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</si>
  <si>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</si>
  <si>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</si>
  <si>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</si>
  <si>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</si>
  <si>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</si>
  <si>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</si>
  <si>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</si>
  <si>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</si>
  <si>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</si>
  <si>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</si>
  <si>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</si>
  <si>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</si>
  <si>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</si>
  <si>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</si>
  <si>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</si>
  <si>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</si>
  <si>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</si>
  <si>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</si>
  <si>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</si>
  <si>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</si>
  <si>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</si>
  <si>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</si>
  <si>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</si>
  <si>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</si>
  <si>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</si>
  <si>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</si>
  <si>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</si>
  <si>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</si>
  <si>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</si>
  <si>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</si>
  <si>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</si>
  <si>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</si>
  <si>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</si>
  <si>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</si>
  <si>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</si>
  <si>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</si>
  <si>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</si>
  <si>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</si>
  <si>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</si>
  <si>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</si>
  <si>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</si>
  <si>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</si>
  <si>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</si>
  <si>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</si>
  <si>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</si>
  <si>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</si>
  <si>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</si>
  <si>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</si>
  <si>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</si>
  <si>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</si>
  <si>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</si>
  <si>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</si>
  <si>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</si>
  <si>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</si>
  <si>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</si>
  <si>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</si>
  <si>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</si>
  <si>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</si>
  <si>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</si>
  <si>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</si>
  <si>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</si>
  <si>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</si>
  <si>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</si>
  <si>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</si>
  <si>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</si>
  <si>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</si>
  <si>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</si>
  <si>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</si>
  <si>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</si>
  <si>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</si>
  <si>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</si>
  <si>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</si>
  <si>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</si>
  <si>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</si>
  <si>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</si>
  <si>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</si>
  <si>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</si>
  <si>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</si>
  <si>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</si>
  <si>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</si>
  <si>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</si>
  <si>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</si>
  <si>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</si>
  <si>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</si>
  <si>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</si>
  <si>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</si>
  <si>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</si>
  <si>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</si>
  <si>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</si>
  <si>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</si>
  <si>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</si>
  <si>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</si>
  <si>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</si>
  <si>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</si>
  <si>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</si>
  <si>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</si>
  <si>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</si>
  <si>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</si>
  <si>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</si>
  <si>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</si>
  <si>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</si>
  <si>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</si>
  <si>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</si>
  <si>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</si>
  <si>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</si>
  <si>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</si>
  <si>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</si>
  <si>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</si>
  <si>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</si>
  <si>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</si>
  <si>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</si>
  <si>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</si>
  <si>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</si>
  <si>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</si>
  <si>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</si>
  <si>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</si>
  <si>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</si>
  <si>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</si>
  <si>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</si>
  <si>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</si>
  <si>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</si>
  <si>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</si>
  <si>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</si>
  <si>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</si>
  <si>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</si>
  <si>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</si>
  <si>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</si>
  <si>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</si>
  <si>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</si>
  <si>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</si>
  <si>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</si>
  <si>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</si>
  <si>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</si>
  <si>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</si>
  <si>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</si>
  <si>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</si>
  <si>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</si>
  <si>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</si>
  <si>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</si>
  <si>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</si>
  <si>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</si>
  <si>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</si>
  <si>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</si>
  <si>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</si>
  <si>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</si>
  <si>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</si>
  <si>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</si>
  <si>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</si>
  <si>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</si>
  <si>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</si>
  <si>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</si>
  <si>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</si>
  <si>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</si>
  <si>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</si>
  <si>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</si>
  <si>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</si>
  <si>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</si>
  <si>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</si>
  <si>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</si>
  <si>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</si>
  <si>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</si>
  <si>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</si>
  <si>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</si>
  <si>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</si>
  <si>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</si>
  <si>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</si>
  <si>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</si>
  <si>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</si>
  <si>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</si>
  <si>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</si>
  <si>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</si>
  <si>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</si>
  <si>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</si>
  <si>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</si>
  <si>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</si>
  <si>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</si>
  <si>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</si>
  <si>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</si>
  <si>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</si>
  <si>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</si>
  <si>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</si>
  <si>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</si>
  <si>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</si>
  <si>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</si>
  <si>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</si>
  <si>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</si>
  <si>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</si>
  <si>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</si>
  <si>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</si>
  <si>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</si>
  <si>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</si>
  <si>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</si>
  <si>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</si>
  <si>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</si>
  <si>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</si>
  <si>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</si>
  <si>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</si>
  <si>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</si>
  <si>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</si>
  <si>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</si>
  <si>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</si>
  <si>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</si>
  <si>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</si>
  <si>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</si>
  <si>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</si>
  <si>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</si>
  <si>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</si>
  <si>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</si>
  <si>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</si>
  <si>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</si>
  <si>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</si>
  <si>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</si>
  <si>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</si>
  <si>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</si>
  <si>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</si>
  <si>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</si>
  <si>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</si>
  <si>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</si>
  <si>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</si>
  <si>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</si>
  <si>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</si>
  <si>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</si>
  <si>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</si>
  <si>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</si>
  <si>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</si>
  <si>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</si>
  <si>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</si>
  <si>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</si>
  <si>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</si>
  <si>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</si>
  <si>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</si>
  <si>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</si>
  <si>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</si>
  <si>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</si>
  <si>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</si>
  <si>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</si>
  <si>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</si>
  <si>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</si>
  <si>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</si>
  <si>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</si>
  <si>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</si>
  <si>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</si>
  <si>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</si>
  <si>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</si>
  <si>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</si>
  <si>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</si>
  <si>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</si>
  <si>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</si>
  <si>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</si>
  <si>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</si>
  <si>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</si>
  <si>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</si>
  <si>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</si>
  <si>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</si>
  <si>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</si>
  <si>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</si>
  <si>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</si>
  <si>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</si>
  <si>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</si>
  <si>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</si>
  <si>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</si>
  <si>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</si>
  <si>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</si>
  <si>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</si>
  <si>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</si>
  <si>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</si>
  <si>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</si>
  <si>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</si>
  <si>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</si>
  <si>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</si>
  <si>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</si>
  <si>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</si>
  <si>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</si>
  <si>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</si>
  <si>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</si>
  <si>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</si>
  <si>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</si>
  <si>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</si>
  <si>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</si>
  <si>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</si>
  <si>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</si>
  <si>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</si>
  <si>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</si>
  <si>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</si>
  <si>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</si>
  <si>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</si>
  <si>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</si>
  <si>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</si>
  <si>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</si>
  <si>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</si>
  <si>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</si>
  <si>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</si>
  <si>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</si>
  <si>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</si>
  <si>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</si>
  <si>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</si>
  <si>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</si>
  <si>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</si>
  <si>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</si>
  <si>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</si>
  <si>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</si>
  <si>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</si>
  <si>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</si>
  <si>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</si>
  <si>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</si>
  <si>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</si>
  <si>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</si>
  <si>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</si>
  <si>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</si>
  <si>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</si>
  <si>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</si>
  <si>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</si>
  <si>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</si>
  <si>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</si>
  <si>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</si>
  <si>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</si>
  <si>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</si>
  <si>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</si>
  <si>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</si>
  <si>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</si>
  <si>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</si>
  <si>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</si>
  <si>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</si>
  <si>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</si>
  <si>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</si>
  <si>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</si>
  <si>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</si>
  <si>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</si>
  <si>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</si>
  <si>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</si>
  <si>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</si>
  <si>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</si>
  <si>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</si>
  <si>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</si>
  <si>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</si>
  <si>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</si>
  <si>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</si>
  <si>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</si>
  <si>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</si>
  <si>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</si>
  <si>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</si>
  <si>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</si>
  <si>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</si>
  <si>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</si>
  <si>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</si>
  <si>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</si>
  <si>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</si>
  <si>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</si>
  <si>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</si>
  <si>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</si>
  <si>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</si>
  <si>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</si>
  <si>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</si>
  <si>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</si>
  <si>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</si>
  <si>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</si>
  <si>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</si>
  <si>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</si>
  <si>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</si>
  <si>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</si>
  <si>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</si>
  <si>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</si>
  <si>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</si>
  <si>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</si>
  <si>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</si>
  <si>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</si>
  <si>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</si>
  <si>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</si>
  <si>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</si>
  <si>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</si>
  <si>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</si>
  <si>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</si>
  <si>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</si>
  <si>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</si>
  <si>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</si>
  <si>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</si>
  <si>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</si>
  <si>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</si>
  <si>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</si>
  <si>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</si>
  <si>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</si>
  <si>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</si>
  <si>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</si>
  <si>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</si>
  <si>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</si>
  <si>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</si>
  <si>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</si>
  <si>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</si>
  <si>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</si>
  <si>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</si>
  <si>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</si>
  <si>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</si>
  <si>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</si>
  <si>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</si>
  <si>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</si>
  <si>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</si>
  <si>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</si>
  <si>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</si>
  <si>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</si>
  <si>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</si>
  <si>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</si>
  <si>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</si>
  <si>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</si>
  <si>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</si>
  <si>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</si>
  <si>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</si>
  <si>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</si>
  <si>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</si>
  <si>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</si>
  <si>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</si>
  <si>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</si>
  <si>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</si>
  <si>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</si>
  <si>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</si>
  <si>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</si>
  <si>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</si>
  <si>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</si>
  <si>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</si>
  <si>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</si>
  <si>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</si>
  <si>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</si>
  <si>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</si>
  <si>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</si>
  <si>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</si>
  <si>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</si>
  <si>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</si>
  <si>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</si>
  <si>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</si>
  <si>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</si>
  <si>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</si>
  <si>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</si>
  <si>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</si>
  <si>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</si>
  <si>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</si>
  <si>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</si>
  <si>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</si>
  <si>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</si>
  <si>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</si>
  <si>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</si>
  <si>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</si>
  <si>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</si>
  <si>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</si>
  <si>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</si>
  <si>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</si>
  <si>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</si>
  <si>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</si>
  <si>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</si>
  <si>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</si>
  <si>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</si>
  <si>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</si>
  <si>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</si>
  <si>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</si>
  <si>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</si>
  <si>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</si>
  <si>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</si>
  <si>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</si>
  <si>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</si>
  <si>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</si>
  <si>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</si>
  <si>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</si>
  <si>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</si>
  <si>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</si>
  <si>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</si>
  <si>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</si>
  <si>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</si>
  <si>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</si>
  <si>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</si>
  <si>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</si>
  <si>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</si>
  <si>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</si>
  <si>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</si>
  <si>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</si>
  <si>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</si>
  <si>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</si>
  <si>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</si>
  <si>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</si>
  <si>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</si>
  <si>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</si>
  <si>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</si>
  <si>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</si>
  <si>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</si>
  <si>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</si>
  <si>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</si>
  <si>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</si>
  <si>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</si>
  <si>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</si>
  <si>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</si>
  <si>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</si>
  <si>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</si>
  <si>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</si>
  <si>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</si>
  <si>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</si>
  <si>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</si>
  <si>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</si>
  <si>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</si>
  <si>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</si>
  <si>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</si>
  <si>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</si>
  <si>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</si>
  <si>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</si>
  <si>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</si>
  <si>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</si>
  <si>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</si>
  <si>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</si>
  <si>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</si>
  <si>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</si>
  <si>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</si>
  <si>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</si>
  <si>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</si>
  <si>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</si>
  <si>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</si>
  <si>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</si>
  <si>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</si>
  <si>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</si>
  <si>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</si>
  <si>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</si>
  <si>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</si>
  <si>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</si>
  <si>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</si>
  <si>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</si>
  <si>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</si>
  <si>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</si>
  <si>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</si>
  <si>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</si>
  <si>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</si>
  <si>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</si>
  <si>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</si>
  <si>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</si>
  <si>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</si>
  <si>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</si>
  <si>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</si>
  <si>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</si>
  <si>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</si>
  <si>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</si>
  <si>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</si>
  <si>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</si>
  <si>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</si>
  <si>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</si>
  <si>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</si>
  <si>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</si>
  <si>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</si>
  <si>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</si>
  <si>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</si>
  <si>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</si>
  <si>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</si>
  <si>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</si>
  <si>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</si>
  <si>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</si>
  <si>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</si>
  <si>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</si>
  <si>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</si>
  <si>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</si>
  <si>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</si>
  <si>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</si>
  <si>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</si>
  <si>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</si>
  <si>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</si>
  <si>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</si>
  <si>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</si>
  <si>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</si>
  <si>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</si>
  <si>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</si>
  <si>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</si>
  <si>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</si>
  <si>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</si>
  <si>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</si>
  <si>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</si>
  <si>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</si>
  <si>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</si>
  <si>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</si>
  <si>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</si>
  <si>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</si>
  <si>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</si>
  <si>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</si>
  <si>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</si>
  <si>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</si>
  <si>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</si>
  <si>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</si>
  <si>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</si>
  <si>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</si>
  <si>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</si>
  <si>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</si>
  <si>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</si>
  <si>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</si>
  <si>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</si>
  <si>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</si>
  <si>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</si>
  <si>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</si>
  <si>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</si>
  <si>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</si>
  <si>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</si>
  <si>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</si>
  <si>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</si>
  <si>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</si>
  <si>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</si>
  <si>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</si>
  <si>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</si>
  <si>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</si>
  <si>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</si>
  <si>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</si>
  <si>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</si>
  <si>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</si>
  <si>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</si>
  <si>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</si>
  <si>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</si>
  <si>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</si>
  <si>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</si>
  <si>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</si>
  <si>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</si>
  <si>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</si>
  <si>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</si>
  <si>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</si>
  <si>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</si>
  <si>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</si>
  <si>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</si>
  <si>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</si>
  <si>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</si>
  <si>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</si>
  <si>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</si>
  <si>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</si>
  <si>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</si>
  <si>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</si>
  <si>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</si>
  <si>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</si>
  <si>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</si>
  <si>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</si>
  <si>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</si>
  <si>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</si>
  <si>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</si>
  <si>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</si>
  <si>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</si>
  <si>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</si>
  <si>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</si>
  <si>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</si>
  <si>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</si>
  <si>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</si>
  <si>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</si>
  <si>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</si>
  <si>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</si>
  <si>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</si>
  <si>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</si>
  <si>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</si>
  <si>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</si>
  <si>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</si>
  <si>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</si>
  <si>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</si>
  <si>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</si>
  <si>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</si>
  <si>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</si>
  <si>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</si>
  <si>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</si>
  <si>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</si>
  <si>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</si>
  <si>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</si>
  <si>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</si>
  <si>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</si>
  <si>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</si>
  <si>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</si>
  <si>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</si>
  <si>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</si>
  <si>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</si>
  <si>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</si>
  <si>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</si>
  <si>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</si>
  <si>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</si>
  <si>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</si>
  <si>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</si>
  <si>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</si>
  <si>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</si>
  <si>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</si>
  <si>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</si>
  <si>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</si>
  <si>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</si>
  <si>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</si>
  <si>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</si>
  <si>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</si>
  <si>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</si>
  <si>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</si>
  <si>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</si>
  <si>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</si>
  <si>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</si>
  <si>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</si>
  <si>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</si>
  <si>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</si>
  <si>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</si>
  <si>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</si>
  <si>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</si>
  <si>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</si>
  <si>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</si>
  <si>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</si>
  <si>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</si>
  <si>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</si>
  <si>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</si>
  <si>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</si>
  <si>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</si>
  <si>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</si>
  <si>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</si>
  <si>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</si>
  <si>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</si>
  <si>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</si>
  <si>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</si>
  <si>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</si>
  <si>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</si>
  <si>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</si>
  <si>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</si>
  <si>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</si>
  <si>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</si>
  <si>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</si>
  <si>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</si>
  <si>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</si>
  <si>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</si>
  <si>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</si>
  <si>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</si>
  <si>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</si>
  <si>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</si>
  <si>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</si>
  <si>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</si>
  <si>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</si>
  <si>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</si>
  <si>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</si>
  <si>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</si>
  <si>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</si>
  <si>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</si>
  <si>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</si>
  <si>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</si>
  <si>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</si>
  <si>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</si>
  <si>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</si>
  <si>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</si>
  <si>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</si>
  <si>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</si>
  <si>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</si>
  <si>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</si>
  <si>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</si>
  <si>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</si>
  <si>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</si>
  <si>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</si>
  <si>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</si>
  <si>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</si>
  <si>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</si>
  <si>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</si>
  <si>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</si>
  <si>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</si>
  <si>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</si>
  <si>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</si>
  <si>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</si>
  <si>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</si>
  <si>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</si>
  <si>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</si>
  <si>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</si>
  <si>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</si>
  <si>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</si>
  <si>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</si>
  <si>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</si>
  <si>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</si>
  <si>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</si>
  <si>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</si>
  <si>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</si>
  <si>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</si>
  <si>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</si>
  <si>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</si>
  <si>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</si>
  <si>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</si>
  <si>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</si>
  <si>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</si>
  <si>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</si>
  <si>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</si>
  <si>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</si>
  <si>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</si>
  <si>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</si>
  <si>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</si>
  <si>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</si>
  <si>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</si>
  <si>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</si>
  <si>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</si>
  <si>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</si>
  <si>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</si>
  <si>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</si>
  <si>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</si>
  <si>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</si>
  <si>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</si>
  <si>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</si>
  <si>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</si>
  <si>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</si>
  <si>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</si>
  <si>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</si>
  <si>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</si>
  <si>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</si>
  <si>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</si>
  <si>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</si>
  <si>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</si>
  <si>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</si>
  <si>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</si>
  <si>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</si>
  <si>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</si>
  <si>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</si>
  <si>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</si>
  <si>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</si>
  <si>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</si>
  <si>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</si>
  <si>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</si>
  <si>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</si>
  <si>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</si>
  <si>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</si>
  <si>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</si>
  <si>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</si>
  <si>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</si>
  <si>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</si>
  <si>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</si>
  <si>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</si>
  <si>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</si>
  <si>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</si>
  <si>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</si>
  <si>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</si>
  <si>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</si>
  <si>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</si>
  <si>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</si>
  <si>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</si>
  <si>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</si>
  <si>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</si>
  <si>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</si>
  <si>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</si>
  <si>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</si>
  <si>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</si>
  <si>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</si>
  <si>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</si>
  <si>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</si>
  <si>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</si>
  <si>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</si>
  <si>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</si>
  <si>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</si>
  <si>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</si>
  <si>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</si>
  <si>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</si>
  <si>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</si>
  <si>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</si>
  <si>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</si>
  <si>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</si>
  <si>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</si>
  <si>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</si>
  <si>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</si>
  <si>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</si>
  <si>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</si>
  <si>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</si>
  <si>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</si>
  <si>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</si>
  <si>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</si>
  <si>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</si>
  <si>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</si>
  <si>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</si>
  <si>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</si>
  <si>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</si>
  <si>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</si>
  <si>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</si>
  <si>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</si>
  <si>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</si>
  <si>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</si>
  <si>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</si>
  <si>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</si>
  <si>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</si>
  <si>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</si>
  <si>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</si>
  <si>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</si>
  <si>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</si>
  <si>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</si>
  <si>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</si>
  <si>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</si>
  <si>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</si>
  <si>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</si>
  <si>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</si>
  <si>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</si>
  <si>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</si>
  <si>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</si>
  <si>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</si>
  <si>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</si>
  <si>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</si>
  <si>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</si>
  <si>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</si>
  <si>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</si>
  <si>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</si>
  <si>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</si>
  <si>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</si>
  <si>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</si>
  <si>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</si>
  <si>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</si>
  <si>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</si>
  <si>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</si>
  <si>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</si>
  <si>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</si>
  <si>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</si>
  <si>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</si>
  <si>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</si>
  <si>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</si>
  <si>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</si>
  <si>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</si>
  <si>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</si>
  <si>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</si>
  <si>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</si>
  <si>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</si>
  <si>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</si>
  <si>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</si>
  <si>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</si>
  <si>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</si>
  <si>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</si>
  <si>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</si>
  <si>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</si>
  <si>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</si>
  <si>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</si>
  <si>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</si>
  <si>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</si>
  <si>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</si>
  <si>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</si>
  <si>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</si>
  <si>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</si>
  <si>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</si>
  <si>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</si>
  <si>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</si>
  <si>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</si>
  <si>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</si>
  <si>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</si>
  <si>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</si>
  <si>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</si>
  <si>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</si>
  <si>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</si>
  <si>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</si>
  <si>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</si>
  <si>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</si>
  <si>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</si>
  <si>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</si>
  <si>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</si>
  <si>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</si>
  <si>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</si>
  <si>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</si>
  <si>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</si>
  <si>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</si>
  <si>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</si>
  <si>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</si>
  <si>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</si>
  <si>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</si>
  <si>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</si>
  <si>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</si>
  <si>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</si>
  <si>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</si>
  <si>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</si>
  <si>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</si>
  <si>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</si>
  <si>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</si>
  <si>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</si>
  <si>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</si>
  <si>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</si>
  <si>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</si>
  <si>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</si>
  <si>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</si>
  <si>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</si>
  <si>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</si>
  <si>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</si>
  <si>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</si>
  <si>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</si>
  <si>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</si>
  <si>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</si>
  <si>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</si>
  <si>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</si>
  <si>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</si>
  <si>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</si>
  <si>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</si>
  <si>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</si>
  <si>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</si>
  <si>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</si>
  <si>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</si>
  <si>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</si>
  <si>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</si>
  <si>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</si>
  <si>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</si>
  <si>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</si>
  <si>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</si>
  <si>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</si>
  <si>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</si>
  <si>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</si>
  <si>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</si>
  <si>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</si>
  <si>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</si>
  <si>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</si>
  <si>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</si>
  <si>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</si>
  <si>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</si>
  <si>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</si>
  <si>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</si>
  <si>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</si>
  <si>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</si>
  <si>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</si>
  <si>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</si>
  <si>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</si>
  <si>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</si>
  <si>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</si>
  <si>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</si>
  <si>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</si>
  <si>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</si>
  <si>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</si>
  <si>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</si>
  <si>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</si>
  <si>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</si>
  <si>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</si>
  <si>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</si>
  <si>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</si>
  <si>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</si>
  <si>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</si>
  <si>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</si>
  <si>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</si>
  <si>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</si>
  <si>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</si>
  <si>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</si>
  <si>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</si>
  <si>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</si>
  <si>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</si>
  <si>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</si>
  <si>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</si>
  <si>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</si>
  <si>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</si>
  <si>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</si>
  <si>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</si>
  <si>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</si>
  <si>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</si>
  <si>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</si>
  <si>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</si>
  <si>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</si>
  <si>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</si>
  <si>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</si>
  <si>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</si>
  <si>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</si>
  <si>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</si>
  <si>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</si>
  <si>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</si>
  <si>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</si>
  <si>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</si>
  <si>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</si>
  <si>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</si>
  <si>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</si>
  <si>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</si>
  <si>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</si>
  <si>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</si>
  <si>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</si>
  <si>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</si>
  <si>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</si>
  <si>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</si>
  <si>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</si>
  <si>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</si>
  <si>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</si>
  <si>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</si>
  <si>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</si>
  <si>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</si>
  <si>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</si>
  <si>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</si>
  <si>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</si>
  <si>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</si>
  <si>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</si>
  <si>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</si>
  <si>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</si>
  <si>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</si>
  <si>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</si>
  <si>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</si>
  <si>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</si>
  <si>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</si>
  <si>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</si>
  <si>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</si>
  <si>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</si>
  <si>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</si>
  <si>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</si>
  <si>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</si>
  <si>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</si>
  <si>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</si>
  <si>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</si>
  <si>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</si>
  <si>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</si>
  <si>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</si>
  <si>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</si>
  <si>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</si>
  <si>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</si>
  <si>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</si>
  <si>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</si>
  <si>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</si>
  <si>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</si>
  <si>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</si>
  <si>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</si>
  <si>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</si>
  <si>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</si>
  <si>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</si>
  <si>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</si>
  <si>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</si>
  <si>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</si>
  <si>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</si>
  <si>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</si>
  <si>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</si>
  <si>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</si>
  <si>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</si>
  <si>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</si>
  <si>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</si>
  <si>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</si>
  <si>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</si>
  <si>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</si>
  <si>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</si>
  <si>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</si>
  <si>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</si>
  <si>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</si>
  <si>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</si>
  <si>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</si>
  <si>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</si>
  <si>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</si>
  <si>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</si>
  <si>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</si>
  <si>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</si>
  <si>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</si>
  <si>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</si>
  <si>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</si>
  <si>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</si>
  <si>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</si>
  <si>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</si>
  <si>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</si>
  <si>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</si>
  <si>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</si>
  <si>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</si>
  <si>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</si>
  <si>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</si>
  <si>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</si>
  <si>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</si>
  <si>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</si>
  <si>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</si>
  <si>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</si>
  <si>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</si>
  <si>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</si>
  <si>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</si>
  <si>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</si>
  <si>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</si>
  <si>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</si>
  <si>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</si>
  <si>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</si>
  <si>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</si>
  <si>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</si>
  <si>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</si>
  <si>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</si>
  <si>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</si>
  <si>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</si>
  <si>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</si>
  <si>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</si>
  <si>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</si>
  <si>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</si>
  <si>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</si>
  <si>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</si>
  <si>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</si>
  <si>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</si>
  <si>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</si>
  <si>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</si>
  <si>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</si>
  <si>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</si>
  <si>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</si>
  <si>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</si>
  <si>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</si>
  <si>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</si>
  <si>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</si>
  <si>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</si>
  <si>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</si>
  <si>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</si>
  <si>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</si>
  <si>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</si>
  <si>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</si>
  <si>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</si>
  <si>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</si>
  <si>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</si>
  <si>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</si>
  <si>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</si>
  <si>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</si>
  <si>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</si>
  <si>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</si>
  <si>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</si>
  <si>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</si>
  <si>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</si>
  <si>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</si>
  <si>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</si>
  <si>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</si>
  <si>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</si>
  <si>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</si>
  <si>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</si>
  <si>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</si>
  <si>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</si>
  <si>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</si>
  <si>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</si>
  <si>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</si>
  <si>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</si>
  <si>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</si>
  <si>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</si>
  <si>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</si>
  <si>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</si>
  <si>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</si>
  <si>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</si>
  <si>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</si>
  <si>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</si>
  <si>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</si>
  <si>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</si>
  <si>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</si>
  <si>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</si>
  <si>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</si>
  <si>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</si>
  <si>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</si>
  <si>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</si>
  <si>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</si>
  <si>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</si>
  <si>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</si>
  <si>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</si>
  <si>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</si>
  <si>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</si>
  <si>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</si>
  <si>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</si>
  <si>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</si>
  <si>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</si>
  <si>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</si>
  <si>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</si>
  <si>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</si>
  <si>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</si>
  <si>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</si>
  <si>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</si>
  <si>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</si>
  <si>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</si>
  <si>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</si>
  <si>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</si>
  <si>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</si>
  <si>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</si>
  <si>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</si>
  <si>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</si>
  <si>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</si>
  <si>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</si>
  <si>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</si>
  <si>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</si>
  <si>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</si>
  <si>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</si>
  <si>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</si>
  <si>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</si>
  <si>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</si>
  <si>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</si>
  <si>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</si>
  <si>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</si>
  <si>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</si>
  <si>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</si>
  <si>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</si>
  <si>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</si>
  <si>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</si>
  <si>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</si>
  <si>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</si>
  <si>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</si>
  <si>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</si>
  <si>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</si>
  <si>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</si>
  <si>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</si>
  <si>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</si>
  <si>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</si>
  <si>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</si>
  <si>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</si>
  <si>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</si>
  <si>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</si>
  <si>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</si>
  <si>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</si>
  <si>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</si>
  <si>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</si>
  <si>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</si>
  <si>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</si>
  <si>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</si>
  <si>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</si>
  <si>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</si>
  <si>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</si>
  <si>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</si>
  <si>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</si>
  <si>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</si>
  <si>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</si>
  <si>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</si>
  <si>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</si>
  <si>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</si>
  <si>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</si>
  <si>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</si>
  <si>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</si>
  <si>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</si>
  <si>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</si>
  <si>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</si>
  <si>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</si>
  <si>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</si>
  <si>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</si>
  <si>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</si>
  <si>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</si>
  <si>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</si>
  <si>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</si>
  <si>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</si>
  <si>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</si>
  <si>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</si>
  <si>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</si>
  <si>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</si>
  <si>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</si>
  <si>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</si>
  <si>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</si>
  <si>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</si>
  <si>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</si>
  <si>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</si>
  <si>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</si>
  <si>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</si>
  <si>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</si>
  <si>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</si>
  <si>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</si>
  <si>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</si>
  <si>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</si>
  <si>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</si>
  <si>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</si>
  <si>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</si>
  <si>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</si>
  <si>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</si>
  <si>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</si>
  <si>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</si>
  <si>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</si>
  <si>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</si>
  <si>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</si>
  <si>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</si>
  <si>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</si>
  <si>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</si>
  <si>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</si>
  <si>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</si>
  <si>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</si>
  <si>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</si>
  <si>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</si>
  <si>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</si>
  <si>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</si>
  <si>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</si>
  <si>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</si>
  <si>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</si>
  <si>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</si>
  <si>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</si>
  <si>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</si>
  <si>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</si>
  <si>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</si>
  <si>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</si>
  <si>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</si>
  <si>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</si>
  <si>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</si>
  <si>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</si>
  <si>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</si>
  <si>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</si>
  <si>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</si>
  <si>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</si>
  <si>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</si>
  <si>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</si>
  <si>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</si>
  <si>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</si>
  <si>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</si>
  <si>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</si>
  <si>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</si>
  <si>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</si>
  <si>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</si>
  <si>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</si>
  <si>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</si>
  <si>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</si>
  <si>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</si>
  <si>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</si>
  <si>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</si>
  <si>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</si>
  <si>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</si>
  <si>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</si>
  <si>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</si>
  <si>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</si>
  <si>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</si>
  <si>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</si>
  <si>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</si>
  <si>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</si>
  <si>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</si>
  <si>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</si>
  <si>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</si>
  <si>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</si>
  <si>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</si>
  <si>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</si>
  <si>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</si>
  <si>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</si>
  <si>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</si>
  <si>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</si>
  <si>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</si>
  <si>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</si>
  <si>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</si>
  <si>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</si>
  <si>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</si>
  <si>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</si>
  <si>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</si>
  <si>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</si>
  <si>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</si>
  <si>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</si>
  <si>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</si>
  <si>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</si>
  <si>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</si>
  <si>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</si>
  <si>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</si>
  <si>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</si>
  <si>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</si>
  <si>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</si>
  <si>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</si>
  <si>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</si>
  <si>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</si>
  <si>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</si>
  <si>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</si>
  <si>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</si>
  <si>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</si>
  <si>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</si>
  <si>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</si>
  <si>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</si>
  <si>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</si>
  <si>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</si>
  <si>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</si>
  <si>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</si>
  <si>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</si>
  <si>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</si>
  <si>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</si>
  <si>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</si>
  <si>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</si>
  <si>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</si>
  <si>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</si>
  <si>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</si>
  <si>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</si>
  <si>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</si>
  <si>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</si>
  <si>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</si>
  <si>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</si>
  <si>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</si>
  <si>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</si>
  <si>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</si>
  <si>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</si>
  <si>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</si>
  <si>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</si>
  <si>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</si>
  <si>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</si>
  <si>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</si>
  <si>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</si>
  <si>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</si>
  <si>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</si>
  <si>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</si>
  <si>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</si>
  <si>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</si>
  <si>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</si>
  <si>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</si>
  <si>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</si>
  <si>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</si>
  <si>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</si>
  <si>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</si>
  <si>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</si>
  <si>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</si>
  <si>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</si>
  <si>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</si>
  <si>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</si>
  <si>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</si>
  <si>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</si>
  <si>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</si>
  <si>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</si>
  <si>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</si>
  <si>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</si>
  <si>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</si>
  <si>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</si>
  <si>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</si>
  <si>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</si>
  <si>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</si>
  <si>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</si>
  <si>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</si>
  <si>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</si>
  <si>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</si>
  <si>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</si>
  <si>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</si>
  <si>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</si>
  <si>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</si>
  <si>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</si>
  <si>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</si>
  <si>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</si>
  <si>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</si>
  <si>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</si>
  <si>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</si>
  <si>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</si>
  <si>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</si>
  <si>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</si>
  <si>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</si>
  <si>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</si>
  <si>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</si>
  <si>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</si>
  <si>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</si>
  <si>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</si>
  <si>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</si>
  <si>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</si>
  <si>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</si>
  <si>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</si>
  <si>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</si>
  <si>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</si>
  <si>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</si>
  <si>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</si>
  <si>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</si>
  <si>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</si>
  <si>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</si>
  <si>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</si>
  <si>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</si>
  <si>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</si>
  <si>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</si>
  <si>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</si>
  <si>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</si>
  <si>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</si>
  <si>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</si>
  <si>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</si>
  <si>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</si>
  <si>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</si>
  <si>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</si>
  <si>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</si>
  <si>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</si>
  <si>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</si>
  <si>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</si>
  <si>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</si>
  <si>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</si>
  <si>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</si>
  <si>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</si>
  <si>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</si>
  <si>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</si>
  <si>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</si>
  <si>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</si>
  <si>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</si>
  <si>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</si>
  <si>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</si>
  <si>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</si>
  <si>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</si>
  <si>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</si>
  <si>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</si>
  <si>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</si>
  <si>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</si>
  <si>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</si>
  <si>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</si>
  <si>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</si>
  <si>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</si>
  <si>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</si>
  <si>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</si>
  <si>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</si>
  <si>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</si>
  <si>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</si>
  <si>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</si>
  <si>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</si>
  <si>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</si>
  <si>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</si>
  <si>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</si>
  <si>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</si>
  <si>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</si>
  <si>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</si>
  <si>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</si>
  <si>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</si>
  <si>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</si>
  <si>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</si>
  <si>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</si>
  <si>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</si>
  <si>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</si>
  <si>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</si>
  <si>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</si>
  <si>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</si>
  <si>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</si>
  <si>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</si>
  <si>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</si>
  <si>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</si>
  <si>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</si>
  <si>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</si>
  <si>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</si>
  <si>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</si>
  <si>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</si>
  <si>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</si>
  <si>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</si>
  <si>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</si>
  <si>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</si>
  <si>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</si>
  <si>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</si>
  <si>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</si>
  <si>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</si>
  <si>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</si>
  <si>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</si>
  <si>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</si>
  <si>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</si>
  <si>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</si>
  <si>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</si>
  <si>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</si>
  <si>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</si>
  <si>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</si>
  <si>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</si>
  <si>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</si>
  <si>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</si>
  <si>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</si>
  <si>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</si>
  <si>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</si>
  <si>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</si>
  <si>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</si>
  <si>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</si>
  <si>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</si>
  <si>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</si>
  <si>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</si>
  <si>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</si>
  <si>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</si>
  <si>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</si>
  <si>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</si>
  <si>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</si>
  <si>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</si>
  <si>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</si>
  <si>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</si>
  <si>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</si>
  <si>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</si>
  <si>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</si>
  <si>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</si>
  <si>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</si>
  <si>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</si>
  <si>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</si>
  <si>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</si>
  <si>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</si>
  <si>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</si>
  <si>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</si>
  <si>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</si>
  <si>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</si>
  <si>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</si>
  <si>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</si>
  <si>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</si>
  <si>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</si>
  <si>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</si>
  <si>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</si>
  <si>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</si>
  <si>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</si>
  <si>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</si>
  <si>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</si>
  <si>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</si>
  <si>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</si>
  <si>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</si>
  <si>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</si>
  <si>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</si>
  <si>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</si>
  <si>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</si>
  <si>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</si>
  <si>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</si>
  <si>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</si>
  <si>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</si>
  <si>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</si>
  <si>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</si>
  <si>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</si>
  <si>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</si>
  <si>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</si>
  <si>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</si>
  <si>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</si>
  <si>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</si>
  <si>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</si>
  <si>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</si>
  <si>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</si>
  <si>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</si>
  <si>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</si>
  <si>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</si>
  <si>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</si>
  <si>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</si>
  <si>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</si>
  <si>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</si>
  <si>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</si>
  <si>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</si>
  <si>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</si>
  <si>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</si>
  <si>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</si>
  <si>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</si>
  <si>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</si>
  <si>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</si>
  <si>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</si>
  <si>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</si>
  <si>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</si>
  <si>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</si>
  <si>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</si>
  <si>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</si>
  <si>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</si>
  <si>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</si>
  <si>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</si>
  <si>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</si>
  <si>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</si>
  <si>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</si>
  <si>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</si>
  <si>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</si>
  <si>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</si>
  <si>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</si>
  <si>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</si>
  <si>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</si>
  <si>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</si>
  <si>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</si>
  <si>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</si>
  <si>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</si>
  <si>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</si>
  <si>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</si>
  <si>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</si>
  <si>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</si>
  <si>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</si>
  <si>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</si>
  <si>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</si>
  <si>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</si>
  <si>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</si>
  <si>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</si>
  <si>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</si>
  <si>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</si>
  <si>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</si>
  <si>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</si>
  <si>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</si>
  <si>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</si>
  <si>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</si>
  <si>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</si>
  <si>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</si>
  <si>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</si>
  <si>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</si>
  <si>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</si>
  <si>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</si>
  <si>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</si>
  <si>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</si>
  <si>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</si>
  <si>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</si>
  <si>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</si>
  <si>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</si>
  <si>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</si>
  <si>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</si>
  <si>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</si>
  <si>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</si>
  <si>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</si>
  <si>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</si>
  <si>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</si>
  <si>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</si>
  <si>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</si>
  <si>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</si>
  <si>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</si>
  <si>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</si>
  <si>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</si>
  <si>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</si>
  <si>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</si>
  <si>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</si>
  <si>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</si>
  <si>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</si>
  <si>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</si>
  <si>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</si>
  <si>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</si>
  <si>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</si>
  <si>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</si>
  <si>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</si>
  <si>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</si>
  <si>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</si>
  <si>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</si>
  <si>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</si>
  <si>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</si>
  <si>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</si>
  <si>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</si>
  <si>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</si>
  <si>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</si>
  <si>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</si>
  <si>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</si>
  <si>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</si>
  <si>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</si>
  <si>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</si>
  <si>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</si>
  <si>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</si>
  <si>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</si>
  <si>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</si>
  <si>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</si>
  <si>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</si>
  <si>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</si>
  <si>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</si>
  <si>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</si>
  <si>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</si>
  <si>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</si>
  <si>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</si>
  <si>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</si>
  <si>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</si>
  <si>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</si>
  <si>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</si>
  <si>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</si>
  <si>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</si>
  <si>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</si>
  <si>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</si>
  <si>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</si>
  <si>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</si>
  <si>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</si>
  <si>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</si>
  <si>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</si>
  <si>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</si>
  <si>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</si>
  <si>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</si>
  <si>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</si>
  <si>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</si>
  <si>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</si>
  <si>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</si>
  <si>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</si>
  <si>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</si>
  <si>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</si>
  <si>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</si>
  <si>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</si>
  <si>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</si>
  <si>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</si>
  <si>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</si>
  <si>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</si>
  <si>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</si>
  <si>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</si>
  <si>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</si>
  <si>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</si>
  <si>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</si>
  <si>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</si>
  <si>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</si>
  <si>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</si>
  <si>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</si>
  <si>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</si>
  <si>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</si>
  <si>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</si>
  <si>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</si>
  <si>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</si>
  <si>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</si>
  <si>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</si>
  <si>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</si>
  <si>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</si>
  <si>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</si>
  <si>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</si>
  <si>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</si>
  <si>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</si>
  <si>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</si>
  <si>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</si>
  <si>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</si>
  <si>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</si>
  <si>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</si>
  <si>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</si>
  <si>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</si>
  <si>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</si>
  <si>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</si>
  <si>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</si>
  <si>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</si>
  <si>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</si>
  <si>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</si>
  <si>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</si>
  <si>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</si>
  <si>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</si>
  <si>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</si>
  <si>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</si>
  <si>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</si>
  <si>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</si>
  <si>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</si>
  <si>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</si>
  <si>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</si>
  <si>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</si>
  <si>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</si>
  <si>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</si>
  <si>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</si>
  <si>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</si>
  <si>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</si>
  <si>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</si>
  <si>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</si>
  <si>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</si>
  <si>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</si>
  <si>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</si>
  <si>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</si>
  <si>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</si>
  <si>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</si>
  <si>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</si>
  <si>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</si>
  <si>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</si>
  <si>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</si>
  <si>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</si>
  <si>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</si>
  <si>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</si>
  <si>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</si>
  <si>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</si>
  <si>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</si>
  <si>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</si>
  <si>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</si>
  <si>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</si>
  <si>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</si>
  <si>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</si>
  <si>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</si>
  <si>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</si>
  <si>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</si>
  <si>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</si>
  <si>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</si>
  <si>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</si>
  <si>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</si>
  <si>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</si>
  <si>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</si>
  <si>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</si>
  <si>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</si>
  <si>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</si>
  <si>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</si>
  <si>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</si>
  <si>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</si>
  <si>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</si>
  <si>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</si>
  <si>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</si>
  <si>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</si>
  <si>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</si>
  <si>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</si>
  <si>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</si>
  <si>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</si>
  <si>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</si>
  <si>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</si>
  <si>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</si>
  <si>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</si>
  <si>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</si>
  <si>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</si>
  <si>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</si>
  <si>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</si>
  <si>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</si>
  <si>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</si>
  <si>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</si>
  <si>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</si>
  <si>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</si>
  <si>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</si>
  <si>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</si>
  <si>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</si>
  <si>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</si>
  <si>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</si>
  <si>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</si>
  <si>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</si>
  <si>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</si>
  <si>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</si>
  <si>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</si>
  <si>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</si>
  <si>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</si>
  <si>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</si>
  <si>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</si>
  <si>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</si>
  <si>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</si>
  <si>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</si>
  <si>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</si>
  <si>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</si>
  <si>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</si>
  <si>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</si>
  <si>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</si>
  <si>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</si>
  <si>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</si>
  <si>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</si>
  <si>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</si>
  <si>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</si>
  <si>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</si>
  <si>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</si>
  <si>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</si>
  <si>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</si>
  <si>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</si>
  <si>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</si>
  <si>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</si>
  <si>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</si>
  <si>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</si>
  <si>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</si>
  <si>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</si>
  <si>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</si>
  <si>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</si>
  <si>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</si>
  <si>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</si>
  <si>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</si>
  <si>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</si>
  <si>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</si>
  <si>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</si>
  <si>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</si>
  <si>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</si>
  <si>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</si>
  <si>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</si>
  <si>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</si>
  <si>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</si>
  <si>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</si>
  <si>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</si>
  <si>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</si>
  <si>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</si>
  <si>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</si>
  <si>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</si>
  <si>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</si>
  <si>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</si>
  <si>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</si>
  <si>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</si>
  <si>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</si>
  <si>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</si>
  <si>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</si>
  <si>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</si>
  <si>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</si>
  <si>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</si>
  <si>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</si>
  <si>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</si>
  <si>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</si>
  <si>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</si>
  <si>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</si>
  <si>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</si>
  <si>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</si>
  <si>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</si>
  <si>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</si>
  <si>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</si>
  <si>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</si>
  <si>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</si>
  <si>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</si>
  <si>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</si>
  <si>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</si>
  <si>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</si>
  <si>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</si>
  <si>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</si>
  <si>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</si>
  <si>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</si>
  <si>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</si>
  <si>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</si>
  <si>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</si>
  <si>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</si>
  <si>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</si>
  <si>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</si>
  <si>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</si>
  <si>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</si>
  <si>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</si>
  <si>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</si>
  <si>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</si>
  <si>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</si>
  <si>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</si>
  <si>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</si>
  <si>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</si>
  <si>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</si>
  <si>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</si>
  <si>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</si>
  <si>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</si>
  <si>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</si>
  <si>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</si>
  <si>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</si>
  <si>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</si>
  <si>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</si>
  <si>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</si>
  <si>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</si>
  <si>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</si>
  <si>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</si>
  <si>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</si>
  <si>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</si>
  <si>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</si>
  <si>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</si>
  <si>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</si>
  <si>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</si>
  <si>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</si>
  <si>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</si>
  <si>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</si>
  <si>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</si>
  <si>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</si>
  <si>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</si>
  <si>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</si>
  <si>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</si>
  <si>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</si>
  <si>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</si>
  <si>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</si>
  <si>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</si>
  <si>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</si>
  <si>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</si>
  <si>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</si>
  <si>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</si>
  <si>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</si>
  <si>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</si>
  <si>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</si>
  <si>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</si>
  <si>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</si>
  <si>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</si>
  <si>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</si>
  <si>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</si>
  <si>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</si>
  <si>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</si>
  <si>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</si>
  <si>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</si>
  <si>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</si>
  <si>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</si>
  <si>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</si>
  <si>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</si>
  <si>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</si>
  <si>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</si>
  <si>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</si>
  <si>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</si>
  <si>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</si>
  <si>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</si>
  <si>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</si>
  <si>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</si>
  <si>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</si>
  <si>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</si>
  <si>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</si>
  <si>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</si>
  <si>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</si>
  <si>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</si>
  <si>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</si>
  <si>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</si>
  <si>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</si>
  <si>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</si>
  <si>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</si>
  <si>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</si>
  <si>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</si>
  <si>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</si>
  <si>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</si>
  <si>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</si>
  <si>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</si>
  <si>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</si>
  <si>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</si>
  <si>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</si>
  <si>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</si>
  <si>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</si>
  <si>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</si>
  <si>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</si>
  <si>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</si>
  <si>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</si>
  <si>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</si>
  <si>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</si>
  <si>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</si>
  <si>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</si>
  <si>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</si>
  <si>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</si>
  <si>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</si>
  <si>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</si>
  <si>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</si>
  <si>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</si>
  <si>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</si>
  <si>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</si>
  <si>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</si>
  <si>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</si>
  <si>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</si>
  <si>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</si>
  <si>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</si>
  <si>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</si>
  <si>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</si>
  <si>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</si>
  <si>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</si>
  <si>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</si>
  <si>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</si>
  <si>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</si>
  <si>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</si>
  <si>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</si>
  <si>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</si>
  <si>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</si>
  <si>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</si>
  <si>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</si>
  <si>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</si>
  <si>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</si>
  <si>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</si>
  <si>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</si>
  <si>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</si>
  <si>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</si>
  <si>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</si>
  <si>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</si>
  <si>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</si>
  <si>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</si>
  <si>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</si>
  <si>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</si>
  <si>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</si>
  <si>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</si>
  <si>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</si>
  <si>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</si>
  <si>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</si>
  <si>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</si>
  <si>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</si>
  <si>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</si>
  <si>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</si>
  <si>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</si>
  <si>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</si>
  <si>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</si>
  <si>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</si>
  <si>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</si>
  <si>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</si>
  <si>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</si>
  <si>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</si>
  <si>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</si>
  <si>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</si>
  <si>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</si>
  <si>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</si>
  <si>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</si>
  <si>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</si>
  <si>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</si>
  <si>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</si>
  <si>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</si>
  <si>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</si>
  <si>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</si>
  <si>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</si>
  <si>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</si>
  <si>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</si>
  <si>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</si>
  <si>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</si>
  <si>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</si>
  <si>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</si>
  <si>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</si>
  <si>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</si>
  <si>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</si>
  <si>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</si>
  <si>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</si>
  <si>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</si>
  <si>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</si>
  <si>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</si>
  <si>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</si>
  <si>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</si>
  <si>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</si>
  <si>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</si>
  <si>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</si>
  <si>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</si>
  <si>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</si>
  <si>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</si>
  <si>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</si>
  <si>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</si>
  <si>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</si>
  <si>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</si>
  <si>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</si>
  <si>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</si>
  <si>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</si>
  <si>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</si>
  <si>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</si>
  <si>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</si>
  <si>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</si>
  <si>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</si>
  <si>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</si>
  <si>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</si>
  <si>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</si>
  <si>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</si>
  <si>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</si>
  <si>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</si>
  <si>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</si>
  <si>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</si>
  <si>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</si>
  <si>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</si>
  <si>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</si>
  <si>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</si>
  <si>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</si>
  <si>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</si>
  <si>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</si>
  <si>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</si>
  <si>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</si>
  <si>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</si>
  <si>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</si>
  <si>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</si>
  <si>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</si>
  <si>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</si>
  <si>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</si>
  <si>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</si>
  <si>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</si>
  <si>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</si>
  <si>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</si>
  <si>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</si>
  <si>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</si>
  <si>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</si>
  <si>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</si>
  <si>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</si>
  <si>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</si>
  <si>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</si>
  <si>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</si>
  <si>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</si>
  <si>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</si>
  <si>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</si>
  <si>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</si>
  <si>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</si>
  <si>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</si>
  <si>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</si>
  <si>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</si>
  <si>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</si>
  <si>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</si>
  <si>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</si>
  <si>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</si>
  <si>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</si>
  <si>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</si>
  <si>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</si>
  <si>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</si>
  <si>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</si>
  <si>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</si>
  <si>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</si>
  <si>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</si>
  <si>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</si>
  <si>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</si>
  <si>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</si>
  <si>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</si>
  <si>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</si>
  <si>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</si>
  <si>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</si>
  <si>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</si>
  <si>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</si>
  <si>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</si>
  <si>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</si>
  <si>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</si>
  <si>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</si>
  <si>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</si>
  <si>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</si>
  <si>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</si>
  <si>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</si>
  <si>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</si>
  <si>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</si>
  <si>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</si>
  <si>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</si>
  <si>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</si>
  <si>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</si>
  <si>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</si>
  <si>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</si>
  <si>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</si>
  <si>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</si>
  <si>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</si>
  <si>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</si>
  <si>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</si>
  <si>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</si>
  <si>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</si>
  <si>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</si>
  <si>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</si>
  <si>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</si>
  <si>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</si>
  <si>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</si>
  <si>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</si>
  <si>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</si>
  <si>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</si>
  <si>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</si>
  <si>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</si>
  <si>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</si>
  <si>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</si>
  <si>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</si>
  <si>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</si>
  <si>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</si>
  <si>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</si>
  <si>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</si>
  <si>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</si>
  <si>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</si>
  <si>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</si>
  <si>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</si>
  <si>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</si>
  <si>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</si>
  <si>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</si>
  <si>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</si>
  <si>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</si>
  <si>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</si>
  <si>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</si>
  <si>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</si>
  <si>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</si>
  <si>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</si>
  <si>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</si>
  <si>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</si>
  <si>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</si>
  <si>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</si>
  <si>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</si>
  <si>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</si>
  <si>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</si>
  <si>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</si>
  <si>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</si>
  <si>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</si>
  <si>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</si>
  <si>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</si>
  <si>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</si>
  <si>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</si>
  <si>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</si>
  <si>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</si>
  <si>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</si>
  <si>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</si>
  <si>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</si>
  <si>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</si>
  <si>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</si>
  <si>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</si>
  <si>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</si>
  <si>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</si>
  <si>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</si>
  <si>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</si>
  <si>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</si>
  <si>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</si>
  <si>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</si>
  <si>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</si>
  <si>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</si>
  <si>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</si>
  <si>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</si>
  <si>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</si>
  <si>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</si>
  <si>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</si>
  <si>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</si>
  <si>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</si>
  <si>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</si>
  <si>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</si>
  <si>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</si>
  <si>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</si>
  <si>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</si>
  <si>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</si>
  <si>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</si>
  <si>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</si>
  <si>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</si>
  <si>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</si>
  <si>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</si>
  <si>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</si>
  <si>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</si>
  <si>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</si>
  <si>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</si>
  <si>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</si>
  <si>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</si>
  <si>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</si>
  <si>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</si>
  <si>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</si>
  <si>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</si>
  <si>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</si>
  <si>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</si>
  <si>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</si>
  <si>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</si>
  <si>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</si>
  <si>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</si>
  <si>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</si>
  <si>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</si>
  <si>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</si>
  <si>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</si>
  <si>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</si>
  <si>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</si>
  <si>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</si>
  <si>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</si>
  <si>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</si>
  <si>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</si>
  <si>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</si>
  <si>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</si>
  <si>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</si>
  <si>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</si>
  <si>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</si>
  <si>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</si>
  <si>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</si>
  <si>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</si>
  <si>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</si>
  <si>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</si>
  <si>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</si>
  <si>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</si>
  <si>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</si>
  <si>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</si>
  <si>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</si>
  <si>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</si>
  <si>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</si>
  <si>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</si>
  <si>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</si>
  <si>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</si>
  <si>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</si>
  <si>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</si>
  <si>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</si>
  <si>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</si>
  <si>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</si>
  <si>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</si>
  <si>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</si>
  <si>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</si>
  <si>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</si>
  <si>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</si>
  <si>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</si>
  <si>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</si>
  <si>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</si>
  <si>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</si>
  <si>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</si>
  <si>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</si>
  <si>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</si>
  <si>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</si>
  <si>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</si>
  <si>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</si>
  <si>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</si>
  <si>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</si>
  <si>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</si>
  <si>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</si>
  <si>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</si>
  <si>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</si>
  <si>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</si>
  <si>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</si>
  <si>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</si>
  <si>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</si>
  <si>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</si>
  <si>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</si>
  <si>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</si>
  <si>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</si>
  <si>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</si>
  <si>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</si>
  <si>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</si>
  <si>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</si>
  <si>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</si>
  <si>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</si>
  <si>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</si>
  <si>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</si>
  <si>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</si>
  <si>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</si>
  <si>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</si>
  <si>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</si>
  <si>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</si>
  <si>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</si>
  <si>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</si>
  <si>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</si>
  <si>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</si>
  <si>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</si>
  <si>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</si>
  <si>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</si>
  <si>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</si>
  <si>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</si>
  <si>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</si>
  <si>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</si>
  <si>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</si>
  <si>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</si>
  <si>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</si>
  <si>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</si>
  <si>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</si>
  <si>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</si>
  <si>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</si>
  <si>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</si>
  <si>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</si>
  <si>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</si>
  <si>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</si>
  <si>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</si>
  <si>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</si>
  <si>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</si>
  <si>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</si>
  <si>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</si>
  <si>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</si>
  <si>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</si>
  <si>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</si>
  <si>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</si>
  <si>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</si>
  <si>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</si>
  <si>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</si>
  <si>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</si>
  <si>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</si>
  <si>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</si>
  <si>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</si>
  <si>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</si>
  <si>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</si>
  <si>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</si>
  <si>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</si>
  <si>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</si>
  <si>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</si>
  <si>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</si>
  <si>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</si>
  <si>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</si>
  <si>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</si>
  <si>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</si>
  <si>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</si>
  <si>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</si>
  <si>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</si>
  <si>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</si>
  <si>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</si>
  <si>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</si>
  <si>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</si>
  <si>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</si>
  <si>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</si>
  <si>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</si>
  <si>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</si>
  <si>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</si>
  <si>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</si>
  <si>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</si>
  <si>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</si>
  <si>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</si>
  <si>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</si>
  <si>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</si>
  <si>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</si>
  <si>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</si>
  <si>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</si>
  <si>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</si>
  <si>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</si>
  <si>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</si>
  <si>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</si>
  <si>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</si>
  <si>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</si>
  <si>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</si>
  <si>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</si>
  <si>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</si>
  <si>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</si>
  <si>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</si>
  <si>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</si>
  <si>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</si>
  <si>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</si>
  <si>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</si>
  <si>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</si>
  <si>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</si>
  <si>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</si>
  <si>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</si>
  <si>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</si>
  <si>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</si>
  <si>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</si>
  <si>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</si>
  <si>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</si>
  <si>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</si>
  <si>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</si>
  <si>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</si>
  <si>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</si>
  <si>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</si>
  <si>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</si>
  <si>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</si>
  <si>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</si>
  <si>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</si>
  <si>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</si>
  <si>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</si>
  <si>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</si>
  <si>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</si>
  <si>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</si>
  <si>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</si>
  <si>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</si>
  <si>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</si>
  <si>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</si>
  <si>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</si>
  <si>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</si>
  <si>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</si>
  <si>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</si>
  <si>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</si>
  <si>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</si>
  <si>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</si>
  <si>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</si>
  <si>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</si>
  <si>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</si>
  <si>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</si>
  <si>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</si>
  <si>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</si>
  <si>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</si>
  <si>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</si>
  <si>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</si>
  <si>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</si>
  <si>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</si>
  <si>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</si>
  <si>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</si>
  <si>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</si>
  <si>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</si>
  <si>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</si>
  <si>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</si>
  <si>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</si>
  <si>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</si>
  <si>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</si>
  <si>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</si>
  <si>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</si>
  <si>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</si>
  <si>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</si>
  <si>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</si>
  <si>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</si>
  <si>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</si>
  <si>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</si>
  <si>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</si>
  <si>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</si>
  <si>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</si>
  <si>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</si>
  <si>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</si>
  <si>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</si>
  <si>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</si>
  <si>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</si>
  <si>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</si>
  <si>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</si>
  <si>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</si>
  <si>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</si>
  <si>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</si>
  <si>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</si>
  <si>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</si>
  <si>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</si>
  <si>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</si>
  <si>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</si>
  <si>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</si>
  <si>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</si>
  <si>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</si>
  <si>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</si>
  <si>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</si>
  <si>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</si>
  <si>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</si>
  <si>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</si>
  <si>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</si>
  <si>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</si>
  <si>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</si>
  <si>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</si>
  <si>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</si>
  <si>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</si>
  <si>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</si>
  <si>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</si>
  <si>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</si>
  <si>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</si>
  <si>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</si>
  <si>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</si>
  <si>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</si>
  <si>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</si>
  <si>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</si>
  <si>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</si>
  <si>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</si>
  <si>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</si>
  <si>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</si>
  <si>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</si>
  <si>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</si>
  <si>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</si>
  <si>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</si>
  <si>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</si>
  <si>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</si>
  <si>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</si>
  <si>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</si>
  <si>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</si>
  <si>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</si>
  <si>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</si>
  <si>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</si>
  <si>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</si>
  <si>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</si>
  <si>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</si>
  <si>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</si>
  <si>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</si>
  <si>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</si>
  <si>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</si>
  <si>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</si>
  <si>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</si>
  <si>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</si>
  <si>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</si>
  <si>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</si>
  <si>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</si>
  <si>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</si>
  <si>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</si>
  <si>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</si>
  <si>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</si>
  <si>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</si>
  <si>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</si>
  <si>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</si>
  <si>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</si>
  <si>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</si>
  <si>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</si>
  <si>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</si>
  <si>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</si>
  <si>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</si>
  <si>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</si>
  <si>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</si>
  <si>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</si>
  <si>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</si>
  <si>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</si>
  <si>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</si>
  <si>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</si>
  <si>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</si>
  <si>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</si>
  <si>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</si>
  <si>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</si>
  <si>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</si>
  <si>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</si>
  <si>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</si>
  <si>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</si>
  <si>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</si>
  <si>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</si>
  <si>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</si>
  <si>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</si>
  <si>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</si>
  <si>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</si>
  <si>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</si>
  <si>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</si>
  <si>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</si>
  <si>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</si>
  <si>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</si>
  <si>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</si>
  <si>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</si>
  <si>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</si>
  <si>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</si>
  <si>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</si>
  <si>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</si>
  <si>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</si>
  <si>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</si>
  <si>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</si>
  <si>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</si>
  <si>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</si>
  <si>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</si>
  <si>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</si>
  <si>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</si>
  <si>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</si>
  <si>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</si>
  <si>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</si>
  <si>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</si>
  <si>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</si>
  <si>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</si>
  <si>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</si>
  <si>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</si>
  <si>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</si>
  <si>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</si>
  <si>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</si>
  <si>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</si>
  <si>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</si>
  <si>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</si>
  <si>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</si>
  <si>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</si>
  <si>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</si>
  <si>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</si>
  <si>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</si>
  <si>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</si>
  <si>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</si>
  <si>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</si>
  <si>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</si>
  <si>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</si>
  <si>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</si>
  <si>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</si>
  <si>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</si>
  <si>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</si>
  <si>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</si>
  <si>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</si>
  <si>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</si>
  <si>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</si>
  <si>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</si>
  <si>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</si>
  <si>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</si>
  <si>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</si>
  <si>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</si>
  <si>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</si>
  <si>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</si>
  <si>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</si>
  <si>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</si>
  <si>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</si>
  <si>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</si>
  <si>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</si>
  <si>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</si>
  <si>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</si>
  <si>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</si>
  <si>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</si>
  <si>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</si>
  <si>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</si>
  <si>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</si>
  <si>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</si>
  <si>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</si>
  <si>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</si>
  <si>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</si>
  <si>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</si>
  <si>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</si>
  <si>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</si>
  <si>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</si>
  <si>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</si>
  <si>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</si>
  <si>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</si>
  <si>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</si>
  <si>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</si>
  <si>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</si>
  <si>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</si>
  <si>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</si>
  <si>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</si>
  <si>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</si>
  <si>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</si>
  <si>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</si>
  <si>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</si>
  <si>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</si>
  <si>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</si>
  <si>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</si>
  <si>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</si>
  <si>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</si>
  <si>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</si>
  <si>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</si>
  <si>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</si>
  <si>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</si>
  <si>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</si>
  <si>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</si>
  <si>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</si>
  <si>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</si>
  <si>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</si>
  <si>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</si>
  <si>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</si>
  <si>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</si>
  <si>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</si>
  <si>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</si>
  <si>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</si>
  <si>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</si>
  <si>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</si>
  <si>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</si>
  <si>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</si>
  <si>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</si>
  <si>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</si>
  <si>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</si>
  <si>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</si>
  <si>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</si>
  <si>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</si>
  <si>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</si>
  <si>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</si>
  <si>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</si>
  <si>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</si>
  <si>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</si>
  <si>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</si>
  <si>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</si>
  <si>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</si>
  <si>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</si>
  <si>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</si>
  <si>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</si>
  <si>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</si>
  <si>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</si>
  <si>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</si>
  <si>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</si>
  <si>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</si>
  <si>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</si>
  <si>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</si>
  <si>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</si>
  <si>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</si>
  <si>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</si>
  <si>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</si>
  <si>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</si>
  <si>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</si>
  <si>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</si>
  <si>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</si>
  <si>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</si>
  <si>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</si>
  <si>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</si>
  <si>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</si>
  <si>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</si>
  <si>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</si>
  <si>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</si>
  <si>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</si>
  <si>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</si>
  <si>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</si>
  <si>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</si>
  <si>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</si>
  <si>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</si>
  <si>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</si>
  <si>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</si>
  <si>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</si>
  <si>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</si>
  <si>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</si>
  <si>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</si>
  <si>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</si>
  <si>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</si>
  <si>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</si>
  <si>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</si>
  <si>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</si>
  <si>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</si>
  <si>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</si>
  <si>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</si>
  <si>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</si>
  <si>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</si>
  <si>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</si>
  <si>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</si>
  <si>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</si>
  <si>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</si>
  <si>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</si>
  <si>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</si>
  <si>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</si>
  <si>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</si>
  <si>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</si>
  <si>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</si>
  <si>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</si>
  <si>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</si>
  <si>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</si>
  <si>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</si>
  <si>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</si>
  <si>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</si>
  <si>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</si>
  <si>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</si>
  <si>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</si>
  <si>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</si>
  <si>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</si>
  <si>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</si>
  <si>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</si>
  <si>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</si>
  <si>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</si>
  <si>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</si>
  <si>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</si>
  <si>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</si>
  <si>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</si>
  <si>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</si>
  <si>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</si>
  <si>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</si>
  <si>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</si>
  <si>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</si>
  <si>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</si>
  <si>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</si>
  <si>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</si>
  <si>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</si>
  <si>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</si>
  <si>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</si>
  <si>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</si>
  <si>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</si>
  <si>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</si>
  <si>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</si>
  <si>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</si>
  <si>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</si>
  <si>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</si>
  <si>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</si>
  <si>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</si>
  <si>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</si>
  <si>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</si>
  <si>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</si>
  <si>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</si>
  <si>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</si>
  <si>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</si>
  <si>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</si>
  <si>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</si>
  <si>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</si>
  <si>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</si>
  <si>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</si>
  <si>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</si>
  <si>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</si>
  <si>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</si>
  <si>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</si>
  <si>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</si>
  <si>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</si>
  <si>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</si>
  <si>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</si>
  <si>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</si>
  <si>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</si>
  <si>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</si>
  <si>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</si>
  <si>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</si>
  <si>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</si>
  <si>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</si>
  <si>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</si>
  <si>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</si>
  <si>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</si>
  <si>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</si>
  <si>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</si>
  <si>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</si>
  <si>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</si>
  <si>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</si>
  <si>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</si>
  <si>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</si>
  <si>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</si>
  <si>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</si>
  <si>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</si>
  <si>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</si>
  <si>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</si>
  <si>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</si>
  <si>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</si>
  <si>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</si>
  <si>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</si>
  <si>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</si>
  <si>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</si>
  <si>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</si>
  <si>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</si>
  <si>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</si>
  <si>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</si>
  <si>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</si>
  <si>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</si>
  <si>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</si>
  <si>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</si>
  <si>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</si>
  <si>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</si>
  <si>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</si>
  <si>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</si>
  <si>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</si>
  <si>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</si>
  <si>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</si>
  <si>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</si>
  <si>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</si>
  <si>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</si>
  <si>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</si>
  <si>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</si>
  <si>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</si>
  <si>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</si>
  <si>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</si>
  <si>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</si>
  <si>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</si>
  <si>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</si>
  <si>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</si>
  <si>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</si>
  <si>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</si>
  <si>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</si>
  <si>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</si>
  <si>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</si>
  <si>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</si>
  <si>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</si>
  <si>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</si>
  <si>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</si>
  <si>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</si>
  <si>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</si>
  <si>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</si>
  <si>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</si>
  <si>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</si>
  <si>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</si>
  <si>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</si>
  <si>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</si>
  <si>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</si>
  <si>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</si>
  <si>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</si>
  <si>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</si>
  <si>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</si>
  <si>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</si>
  <si>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</si>
  <si>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</si>
  <si>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</si>
  <si>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</si>
  <si>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</si>
  <si>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</si>
  <si>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</si>
  <si>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</si>
  <si>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</si>
  <si>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</si>
  <si>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</si>
  <si>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</si>
  <si>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</si>
  <si>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</si>
  <si>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</si>
  <si>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</si>
  <si>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</si>
  <si>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</si>
  <si>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</si>
  <si>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</si>
  <si>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</si>
  <si>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</si>
  <si>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</si>
  <si>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</si>
  <si>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</si>
  <si>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</si>
  <si>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</si>
  <si>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</si>
  <si>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</si>
  <si>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</si>
  <si>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</si>
  <si>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</si>
  <si>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</si>
  <si>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</si>
  <si>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</si>
  <si>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</si>
  <si>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</si>
  <si>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</si>
  <si>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</si>
  <si>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</si>
  <si>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</si>
  <si>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</si>
  <si>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</si>
  <si>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</si>
  <si>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</si>
  <si>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</si>
  <si>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</si>
  <si>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</si>
  <si>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</si>
  <si>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</si>
  <si>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</si>
  <si>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</si>
  <si>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</si>
  <si>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</si>
  <si>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</si>
  <si>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</si>
  <si>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</si>
  <si>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</si>
  <si>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</si>
  <si>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</si>
  <si>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</si>
  <si>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</si>
  <si>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</si>
  <si>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</si>
  <si>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</si>
  <si>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</si>
  <si>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</si>
  <si>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</si>
  <si>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</si>
  <si>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</si>
  <si>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</si>
  <si>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</si>
  <si>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</si>
  <si>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</si>
  <si>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</si>
  <si>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</si>
  <si>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</si>
  <si>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</si>
  <si>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</si>
  <si>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</si>
  <si>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</si>
  <si>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</si>
  <si>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</si>
  <si>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</si>
  <si>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</si>
  <si>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</si>
  <si>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</si>
  <si>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</si>
  <si>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</si>
  <si>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</si>
  <si>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</si>
  <si>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</si>
  <si>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</si>
  <si>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</si>
  <si>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</si>
  <si>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</si>
  <si>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</si>
  <si>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</si>
  <si>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</si>
  <si>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</si>
  <si>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</si>
  <si>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</si>
  <si>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</si>
  <si>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</si>
  <si>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</si>
  <si>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</si>
  <si>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</si>
  <si>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</si>
  <si>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</si>
  <si>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</si>
  <si>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</si>
  <si>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</si>
  <si>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</si>
  <si>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</si>
  <si>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</si>
  <si>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</si>
  <si>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</si>
  <si>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</si>
  <si>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</si>
  <si>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</si>
  <si>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</si>
  <si>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</si>
  <si>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</si>
  <si>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</si>
  <si>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</si>
  <si>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</si>
  <si>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</si>
  <si>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</si>
  <si>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</si>
  <si>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</si>
  <si>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</si>
  <si>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</si>
  <si>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</si>
  <si>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</si>
  <si>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</si>
  <si>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</si>
  <si>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</si>
  <si>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</si>
  <si>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</si>
  <si>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</si>
  <si>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</si>
  <si>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</si>
  <si>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</si>
  <si>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</si>
  <si>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</si>
  <si>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</si>
  <si>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</si>
  <si>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</si>
  <si>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</si>
  <si>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</si>
  <si>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</si>
  <si>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</si>
  <si>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</si>
  <si>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</si>
  <si>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</si>
  <si>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</si>
  <si>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</si>
  <si>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</si>
  <si>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</si>
  <si>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</si>
  <si>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</si>
  <si>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</si>
  <si>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</si>
  <si>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</si>
  <si>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</si>
  <si>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</si>
  <si>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</si>
  <si>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</si>
  <si>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</si>
  <si>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</si>
  <si>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</si>
  <si>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</si>
  <si>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</si>
  <si>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</si>
  <si>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</si>
  <si>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</si>
  <si>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</si>
  <si>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</si>
  <si>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</si>
  <si>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</si>
  <si>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</si>
  <si>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</si>
  <si>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</si>
  <si>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</si>
  <si>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</si>
  <si>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</si>
  <si>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</si>
  <si>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</si>
  <si>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</si>
  <si>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</si>
  <si>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</si>
  <si>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</si>
  <si>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</si>
  <si>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</si>
  <si>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</si>
  <si>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</si>
  <si>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</si>
  <si>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</si>
  <si>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</si>
  <si>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</si>
  <si>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</si>
  <si>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</si>
  <si>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</si>
  <si>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</si>
  <si>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</si>
  <si>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</si>
  <si>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</si>
  <si>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</si>
  <si>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</si>
  <si>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</si>
  <si>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</si>
  <si>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</si>
  <si>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</si>
  <si>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</si>
  <si>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</si>
  <si>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</si>
  <si>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</si>
  <si>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</si>
  <si>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</si>
  <si>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</si>
  <si>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</si>
  <si>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</si>
  <si>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</si>
  <si>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</si>
  <si>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</si>
  <si>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</si>
  <si>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</si>
  <si>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</si>
  <si>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</si>
  <si>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</si>
  <si>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</si>
  <si>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</si>
  <si>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</si>
  <si>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</si>
  <si>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</si>
  <si>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</si>
  <si>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</si>
  <si>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</si>
  <si>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</si>
  <si>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</si>
  <si>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</si>
  <si>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</si>
  <si>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</si>
  <si>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</si>
  <si>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</si>
  <si>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</si>
  <si>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</si>
  <si>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</si>
  <si>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</si>
  <si>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</si>
  <si>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</si>
  <si>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</si>
  <si>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</si>
  <si>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</si>
  <si>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</si>
  <si>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</si>
  <si>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</si>
  <si>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</si>
  <si>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</si>
  <si>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</si>
  <si>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</si>
  <si>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</si>
  <si>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</si>
  <si>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</si>
  <si>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</si>
  <si>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</si>
  <si>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</si>
  <si>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</si>
  <si>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</si>
  <si>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</si>
  <si>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</si>
  <si>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</si>
  <si>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</si>
  <si>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</si>
  <si>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</si>
  <si>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</si>
  <si>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</si>
  <si>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</si>
  <si>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</si>
  <si>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</si>
  <si>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</si>
  <si>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</si>
  <si>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</si>
  <si>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</si>
  <si>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</si>
  <si>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</si>
  <si>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</si>
  <si>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</si>
  <si>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</si>
  <si>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</si>
  <si>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</si>
  <si>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</si>
  <si>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</si>
  <si>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</si>
  <si>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</si>
  <si>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</si>
  <si>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</si>
  <si>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</si>
  <si>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</si>
  <si>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</si>
  <si>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</si>
  <si>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</si>
  <si>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</si>
  <si>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</si>
  <si>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</si>
  <si>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</si>
  <si>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</si>
  <si>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</si>
  <si>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</si>
  <si>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</si>
  <si>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</si>
  <si>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</si>
  <si>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</si>
  <si>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</si>
  <si>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</si>
  <si>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</si>
  <si>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</si>
  <si>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</si>
  <si>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</si>
  <si>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</si>
  <si>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</si>
  <si>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</si>
  <si>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</si>
  <si>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</si>
  <si>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</si>
  <si>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</si>
  <si>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</si>
  <si>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</si>
  <si>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</si>
  <si>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</si>
  <si>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</si>
  <si>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</si>
  <si>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</si>
  <si>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</si>
  <si>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</si>
  <si>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</si>
  <si>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</si>
  <si>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</si>
  <si>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</si>
  <si>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</si>
  <si>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</si>
  <si>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</si>
  <si>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</si>
  <si>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</si>
  <si>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</si>
  <si>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</si>
  <si>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</si>
  <si>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</si>
  <si>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</si>
  <si>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</si>
  <si>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</si>
  <si>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</si>
  <si>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</si>
  <si>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</si>
  <si>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</si>
  <si>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</si>
  <si>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</si>
  <si>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</si>
  <si>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</si>
  <si>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</si>
  <si>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</si>
  <si>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</si>
  <si>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</si>
  <si>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</si>
  <si>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</si>
  <si>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</si>
  <si>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</si>
  <si>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</si>
  <si>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</si>
  <si>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</si>
  <si>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</si>
  <si>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</si>
  <si>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</si>
  <si>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</si>
  <si>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</si>
  <si>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</si>
  <si>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</si>
  <si>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</si>
  <si>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</si>
  <si>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</si>
  <si>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</si>
  <si>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</si>
  <si>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</si>
  <si>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</si>
  <si>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</si>
  <si>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</si>
  <si>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</si>
  <si>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</si>
  <si>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</si>
  <si>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</si>
  <si>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</si>
  <si>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</si>
  <si>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</si>
  <si>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</si>
  <si>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</si>
  <si>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</si>
  <si>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</si>
  <si>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</si>
  <si>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</si>
  <si>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</si>
  <si>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</si>
  <si>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</si>
  <si>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</si>
  <si>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</si>
  <si>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</si>
  <si>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</si>
  <si>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</si>
  <si>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</si>
  <si>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</si>
  <si>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</si>
  <si>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</si>
  <si>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</si>
  <si>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</si>
  <si>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</si>
  <si>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</si>
  <si>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</si>
  <si>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</si>
  <si>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</si>
  <si>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</si>
  <si>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</si>
  <si>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</si>
  <si>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</si>
  <si>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</si>
  <si>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</si>
  <si>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</si>
  <si>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</si>
  <si>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</si>
  <si>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</si>
  <si>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</si>
  <si>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</si>
  <si>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</si>
  <si>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</si>
  <si>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</si>
  <si>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</si>
  <si>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</si>
  <si>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</si>
  <si>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</si>
  <si>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</si>
  <si>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</si>
  <si>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</si>
  <si>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</si>
  <si>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</si>
  <si>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</si>
  <si>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</si>
  <si>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</si>
  <si>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</si>
  <si>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</si>
  <si>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</si>
  <si>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</si>
  <si>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</si>
  <si>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</si>
  <si>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</si>
  <si>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</si>
  <si>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</si>
  <si>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</si>
  <si>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</si>
  <si>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</si>
  <si>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</si>
  <si>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</si>
  <si>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</si>
  <si>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</si>
  <si>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</si>
  <si>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</si>
  <si>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</si>
  <si>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</si>
  <si>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</si>
  <si>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</si>
  <si>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</si>
  <si>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</si>
  <si>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</si>
  <si>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</si>
  <si>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</si>
  <si>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</si>
  <si>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</si>
  <si>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</si>
  <si>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</si>
  <si>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</si>
  <si>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</si>
  <si>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</si>
  <si>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</si>
  <si>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</si>
  <si>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</si>
  <si>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</si>
  <si>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</si>
  <si>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</si>
  <si>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</si>
  <si>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</si>
  <si>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</si>
  <si>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</si>
  <si>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</si>
  <si>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</si>
  <si>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</si>
  <si>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</si>
  <si>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</si>
  <si>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</si>
  <si>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</si>
  <si>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</si>
  <si>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</si>
  <si>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</si>
  <si>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</si>
  <si>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</si>
  <si>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</si>
  <si>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</si>
  <si>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</si>
  <si>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</si>
  <si>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</si>
  <si>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</si>
  <si>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</si>
  <si>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</si>
  <si>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</si>
  <si>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</si>
  <si>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</si>
  <si>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</si>
  <si>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</si>
  <si>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</si>
  <si>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</si>
  <si>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</si>
  <si>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</si>
  <si>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</si>
  <si>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</si>
  <si>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</si>
  <si>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</si>
  <si>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</si>
  <si>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</si>
  <si>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</si>
  <si>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</si>
  <si>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</si>
  <si>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</si>
  <si>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</si>
  <si>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</si>
  <si>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</si>
  <si>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</si>
  <si>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</si>
  <si>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</si>
  <si>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</si>
  <si>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</si>
  <si>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</si>
  <si>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</si>
  <si>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</si>
  <si>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</si>
  <si>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</si>
  <si>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</si>
  <si>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</si>
  <si>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</si>
  <si>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</si>
  <si>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</si>
  <si>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</si>
  <si>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</si>
  <si>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</si>
  <si>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</si>
  <si>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</si>
  <si>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</si>
  <si>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</si>
  <si>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</si>
  <si>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</si>
  <si>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</si>
  <si>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</si>
  <si>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</si>
  <si>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</si>
  <si>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</si>
  <si>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</si>
  <si>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</si>
  <si>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</si>
  <si>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</si>
  <si>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</si>
  <si>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</si>
  <si>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</si>
  <si>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</si>
  <si>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</si>
  <si>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</si>
  <si>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</si>
  <si>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</si>
  <si>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</si>
  <si>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</si>
  <si>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</si>
  <si>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</si>
  <si>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</si>
  <si>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</si>
  <si>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</si>
  <si>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</si>
  <si>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</si>
  <si>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</si>
  <si>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</si>
  <si>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</si>
  <si>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</si>
  <si>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</si>
  <si>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</si>
  <si>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</si>
  <si>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</si>
  <si>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</si>
  <si>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</si>
  <si>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</si>
  <si>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</si>
  <si>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</si>
  <si>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</si>
  <si>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</si>
  <si>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</si>
  <si>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</si>
  <si>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</si>
  <si>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</si>
  <si>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</si>
  <si>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</si>
  <si>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</si>
  <si>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</si>
  <si>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</si>
  <si>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</si>
  <si>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</si>
  <si>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</si>
  <si>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</si>
  <si>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</si>
  <si>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</si>
  <si>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</si>
  <si>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</si>
  <si>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</si>
  <si>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</si>
  <si>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</si>
  <si>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</si>
  <si>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</si>
  <si>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</si>
  <si>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</si>
  <si>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</si>
  <si>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</si>
  <si>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</si>
  <si>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</si>
  <si>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</si>
  <si>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</si>
  <si>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</si>
  <si>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</si>
  <si>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</si>
  <si>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</si>
  <si>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</si>
  <si>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</si>
  <si>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</si>
  <si>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</si>
  <si>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</si>
  <si>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</si>
  <si>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</si>
  <si>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</si>
  <si>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</si>
  <si>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</si>
  <si>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</si>
  <si>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</si>
  <si>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</si>
  <si>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</si>
  <si>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</si>
  <si>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</si>
  <si>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</si>
  <si>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</si>
  <si>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</si>
  <si>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</si>
  <si>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</si>
  <si>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</si>
  <si>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</si>
  <si>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</si>
  <si>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</si>
  <si>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</si>
  <si>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</si>
  <si>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</si>
  <si>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</si>
  <si>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</si>
  <si>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</si>
  <si>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</si>
  <si>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</si>
  <si>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</si>
  <si>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</si>
  <si>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</si>
  <si>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</si>
  <si>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</si>
  <si>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</si>
  <si>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</si>
  <si>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</si>
  <si>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</si>
  <si>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</si>
  <si>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</si>
  <si>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</si>
  <si>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</si>
  <si>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</si>
  <si>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</si>
  <si>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</si>
  <si>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</si>
  <si>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</si>
  <si>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</si>
  <si>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</si>
  <si>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</si>
  <si>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</si>
  <si>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</si>
  <si>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</si>
  <si>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</si>
  <si>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</si>
  <si>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</si>
  <si>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</si>
  <si>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</si>
  <si>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</si>
  <si>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</si>
  <si>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</si>
  <si>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</si>
  <si>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</si>
  <si>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</si>
  <si>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</si>
  <si>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</si>
  <si>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</si>
  <si>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</si>
  <si>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</si>
  <si>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</si>
  <si>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</si>
  <si>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</si>
  <si>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</si>
  <si>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</si>
  <si>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</si>
  <si>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</si>
  <si>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</si>
  <si>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</si>
  <si>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</si>
  <si>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</si>
  <si>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</si>
  <si>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</si>
  <si>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</si>
  <si>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</si>
  <si>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</si>
  <si>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</si>
  <si>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</si>
  <si>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</si>
  <si>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</si>
  <si>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</si>
  <si>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</si>
  <si>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</si>
  <si>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</si>
  <si>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</si>
  <si>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</si>
  <si>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</si>
  <si>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</si>
  <si>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</si>
  <si>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</si>
  <si>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</si>
  <si>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</si>
  <si>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</si>
  <si>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</si>
  <si>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</si>
  <si>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</si>
  <si>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</si>
  <si>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</si>
  <si>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</si>
  <si>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</si>
  <si>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</si>
  <si>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</si>
  <si>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</si>
  <si>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</si>
  <si>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</si>
  <si>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</si>
  <si>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</si>
  <si>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</si>
  <si>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</si>
  <si>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</si>
  <si>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</si>
  <si>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</si>
  <si>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</si>
  <si>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</si>
  <si>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</si>
  <si>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</si>
  <si>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</si>
  <si>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</si>
  <si>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</si>
  <si>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</si>
  <si>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</si>
  <si>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</si>
  <si>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</si>
  <si>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</si>
  <si>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</si>
  <si>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</si>
  <si>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</si>
  <si>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</si>
  <si>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</si>
  <si>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</si>
  <si>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</si>
  <si>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</si>
  <si>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</si>
  <si>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</si>
  <si>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</si>
  <si>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</si>
  <si>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</si>
  <si>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</si>
  <si>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</si>
  <si>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</si>
  <si>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</si>
  <si>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</si>
  <si>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</si>
  <si>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</si>
  <si>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</si>
  <si>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</si>
  <si>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</si>
  <si>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</si>
  <si>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</si>
  <si>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</si>
  <si>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</si>
  <si>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</si>
  <si>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</si>
  <si>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</si>
  <si>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</si>
  <si>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</si>
  <si>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</si>
  <si>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</si>
  <si>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</si>
  <si>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</si>
  <si>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</si>
  <si>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</si>
  <si>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</si>
  <si>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</si>
  <si>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</si>
  <si>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</si>
  <si>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</si>
  <si>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</si>
  <si>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</si>
  <si>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</si>
  <si>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</si>
  <si>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</si>
  <si>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</si>
  <si>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</si>
  <si>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</si>
  <si>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</si>
  <si>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</si>
  <si>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</si>
  <si>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</si>
  <si>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</si>
  <si>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</si>
  <si>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</si>
  <si>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</si>
  <si>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</si>
  <si>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</si>
  <si>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</si>
  <si>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</si>
  <si>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</si>
  <si>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</si>
  <si>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</si>
  <si>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</si>
  <si>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</si>
  <si>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</si>
  <si>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</si>
  <si>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</si>
  <si>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</si>
  <si>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</si>
  <si>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</si>
  <si>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</si>
  <si>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</si>
  <si>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</si>
  <si>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</si>
  <si>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</si>
  <si>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</si>
  <si>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</si>
  <si>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</si>
  <si>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</si>
  <si>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</si>
  <si>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</si>
  <si>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</si>
  <si>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</si>
  <si>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</si>
  <si>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</si>
  <si>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</si>
  <si>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</si>
  <si>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</si>
  <si>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</si>
  <si>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</si>
  <si>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</si>
  <si>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</si>
  <si>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</si>
  <si>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</si>
  <si>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</si>
  <si>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</si>
  <si>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</si>
  <si>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</si>
  <si>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</si>
  <si>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</si>
  <si>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</si>
  <si>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</si>
  <si>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</si>
  <si>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</si>
  <si>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</si>
  <si>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</si>
  <si>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</si>
  <si>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</si>
  <si>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</si>
  <si>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</si>
  <si>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</si>
  <si>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</si>
  <si>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</si>
  <si>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</si>
  <si>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</si>
  <si>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</si>
  <si>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</si>
  <si>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</si>
  <si>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</si>
  <si>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</si>
  <si>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</si>
  <si>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</si>
  <si>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</si>
  <si>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</si>
  <si>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</si>
  <si>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</si>
  <si>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</si>
  <si>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</si>
  <si>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</si>
  <si>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</si>
  <si>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</si>
  <si>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</si>
  <si>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</si>
  <si>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</si>
  <si>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</si>
  <si>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</si>
  <si>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</si>
  <si>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</si>
  <si>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</si>
  <si>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</si>
  <si>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</si>
  <si>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</si>
  <si>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</si>
  <si>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</si>
  <si>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</si>
  <si>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</si>
  <si>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</si>
  <si>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</si>
  <si>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</si>
  <si>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</si>
  <si>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</si>
  <si>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</si>
  <si>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</si>
  <si>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</si>
  <si>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</si>
  <si>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</si>
  <si>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</si>
  <si>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</si>
  <si>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</si>
  <si>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</si>
  <si>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</si>
  <si>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</si>
  <si>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</si>
  <si>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</si>
  <si>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</si>
  <si>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</si>
  <si>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</si>
  <si>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</si>
  <si>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</si>
  <si>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</si>
  <si>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</si>
  <si>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</si>
  <si>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</si>
  <si>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</si>
  <si>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</si>
  <si>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</si>
  <si>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</si>
  <si>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</si>
  <si>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</si>
  <si>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</si>
  <si>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</si>
  <si>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</si>
  <si>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</si>
  <si>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</si>
  <si>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</si>
  <si>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</si>
  <si>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</si>
  <si>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</si>
  <si>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</si>
  <si>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</si>
  <si>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</si>
  <si>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</si>
  <si>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</si>
  <si>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</si>
  <si>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</si>
  <si>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</si>
  <si>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</si>
  <si>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</si>
  <si>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</si>
  <si>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</si>
  <si>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</si>
  <si>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</si>
  <si>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</si>
  <si>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</si>
  <si>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</si>
  <si>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</si>
  <si>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</si>
  <si>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</si>
  <si>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</si>
  <si>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</si>
  <si>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</si>
  <si>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</si>
  <si>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</si>
  <si>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</si>
  <si>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</si>
  <si>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</si>
  <si>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</si>
  <si>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</si>
  <si>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</si>
  <si>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</si>
  <si>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</si>
  <si>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</si>
  <si>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</si>
  <si>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</si>
  <si>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</si>
  <si>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</si>
  <si>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</si>
  <si>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</si>
  <si>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</si>
  <si>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</si>
  <si>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</si>
  <si>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</si>
  <si>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</si>
  <si>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</si>
  <si>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</si>
  <si>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</si>
  <si>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</si>
  <si>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</si>
  <si>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</si>
  <si>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</si>
  <si>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</si>
  <si>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</si>
  <si>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</si>
  <si>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</si>
  <si>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</si>
  <si>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</si>
  <si>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</si>
  <si>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</si>
  <si>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</si>
  <si>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</si>
  <si>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</si>
  <si>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</si>
  <si>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</si>
  <si>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</si>
  <si>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</si>
  <si>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</si>
  <si>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</si>
  <si>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</si>
  <si>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</si>
  <si>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</si>
  <si>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</si>
  <si>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</si>
  <si>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</si>
  <si>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</si>
  <si>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</si>
  <si>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</si>
  <si>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</si>
  <si>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</si>
  <si>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</si>
  <si>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</si>
  <si>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</si>
  <si>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</si>
  <si>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</si>
  <si>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</si>
  <si>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</si>
  <si>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</si>
  <si>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</si>
  <si>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</si>
  <si>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</si>
  <si>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</si>
  <si>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</si>
  <si>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</si>
  <si>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</si>
  <si>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</si>
  <si>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</si>
  <si>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</si>
  <si>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</si>
  <si>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</si>
  <si>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</si>
  <si>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</si>
  <si>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</si>
  <si>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</si>
  <si>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</si>
  <si>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</si>
  <si>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</si>
  <si>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</si>
  <si>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</si>
  <si>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</si>
  <si>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</si>
  <si>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</si>
  <si>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</si>
  <si>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</si>
  <si>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</si>
  <si>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</si>
  <si>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</si>
  <si>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</si>
  <si>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</si>
  <si>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</si>
  <si>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</si>
  <si>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</si>
  <si>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</si>
  <si>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</si>
  <si>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</si>
  <si>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</si>
  <si>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</si>
  <si>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</si>
  <si>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</si>
  <si>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</si>
  <si>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</si>
  <si>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</si>
  <si>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</si>
  <si>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</si>
  <si>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</si>
  <si>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</si>
  <si>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</si>
  <si>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</si>
  <si>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</si>
  <si>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</si>
  <si>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</si>
  <si>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</si>
  <si>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</si>
  <si>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</si>
  <si>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</si>
  <si>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</si>
  <si>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</si>
  <si>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</si>
  <si>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</si>
  <si>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</si>
  <si>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</si>
  <si>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</si>
  <si>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</si>
  <si>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</si>
  <si>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</si>
  <si>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</si>
  <si>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</si>
  <si>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</si>
  <si>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</si>
  <si>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</si>
  <si>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</si>
  <si>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</si>
  <si>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</si>
  <si>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</si>
  <si>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</si>
  <si>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</si>
  <si>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</si>
  <si>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</si>
  <si>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</si>
  <si>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</si>
  <si>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</si>
  <si>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</si>
  <si>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</si>
  <si>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</si>
  <si>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</si>
  <si>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</si>
  <si>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</si>
  <si>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</si>
  <si>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</si>
  <si>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</si>
  <si>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</si>
  <si>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</si>
  <si>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</si>
  <si>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</si>
  <si>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</si>
  <si>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</si>
  <si>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</si>
  <si>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</si>
  <si>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</si>
  <si>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</si>
  <si>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</si>
  <si>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</si>
  <si>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</si>
  <si>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</si>
  <si>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</si>
  <si>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</si>
  <si>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</si>
  <si>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</si>
  <si>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</si>
  <si>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</si>
  <si>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</si>
  <si>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</si>
  <si>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</si>
  <si>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</si>
  <si>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</si>
  <si>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</si>
  <si>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</si>
  <si>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</si>
  <si>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</si>
  <si>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</si>
  <si>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</si>
  <si>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</si>
  <si>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</si>
  <si>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</si>
  <si>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</si>
  <si>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</si>
  <si>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</si>
  <si>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</si>
  <si>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</si>
  <si>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</si>
  <si>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</si>
  <si>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</si>
  <si>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</si>
  <si>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</si>
  <si>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</si>
  <si>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</si>
  <si>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</si>
  <si>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</si>
  <si>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</si>
  <si>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</si>
  <si>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</si>
  <si>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</si>
  <si>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</si>
  <si>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</si>
  <si>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</si>
  <si>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</si>
  <si>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</si>
  <si>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</si>
  <si>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</si>
  <si>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</si>
  <si>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</si>
  <si>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</si>
  <si>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</si>
  <si>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</si>
  <si>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</si>
  <si>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</si>
  <si>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</si>
  <si>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</si>
  <si>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</si>
  <si>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</si>
  <si>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</si>
  <si>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</si>
  <si>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</si>
  <si>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</si>
  <si>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</si>
  <si>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</si>
  <si>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</si>
  <si>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</si>
  <si>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</si>
  <si>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</si>
  <si>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</si>
  <si>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</si>
  <si>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</si>
  <si>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</si>
  <si>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</si>
  <si>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</si>
  <si>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</si>
  <si>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</si>
  <si>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</si>
  <si>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</si>
  <si>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</si>
  <si>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</si>
  <si>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</si>
  <si>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</si>
  <si>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</si>
  <si>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</si>
  <si>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</si>
  <si>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</si>
  <si>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</si>
  <si>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</si>
  <si>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</si>
  <si>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</si>
  <si>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</si>
  <si>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</si>
  <si>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</si>
  <si>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</si>
  <si>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</si>
  <si>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</si>
  <si>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</si>
  <si>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</si>
  <si>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</si>
  <si>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</si>
  <si>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</si>
  <si>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</si>
  <si>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</si>
  <si>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</si>
  <si>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</si>
  <si>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</si>
  <si>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</si>
  <si>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</si>
  <si>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</si>
  <si>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</si>
  <si>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</si>
  <si>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</si>
  <si>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</si>
  <si>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</si>
  <si>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</si>
  <si>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</si>
  <si>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</si>
  <si>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</si>
  <si>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</si>
  <si>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</si>
  <si>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</si>
  <si>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</si>
  <si>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</si>
  <si>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</si>
  <si>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</si>
  <si>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</si>
  <si>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</si>
  <si>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</si>
  <si>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</si>
  <si>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</si>
  <si>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</si>
  <si>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</si>
  <si>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</si>
  <si>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</si>
  <si>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</si>
  <si>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</si>
  <si>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</si>
  <si>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</si>
  <si>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</si>
  <si>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</si>
  <si>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</si>
  <si>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</si>
  <si>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</si>
  <si>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</si>
  <si>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</si>
  <si>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</si>
  <si>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</si>
  <si>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</si>
  <si>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</si>
  <si>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</si>
  <si>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</si>
  <si>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</si>
  <si>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</si>
  <si>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</si>
  <si>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</si>
  <si>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</si>
  <si>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</si>
  <si>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</si>
  <si>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</si>
  <si>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</si>
  <si>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</si>
  <si>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</si>
  <si>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</si>
  <si>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</si>
  <si>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</si>
  <si>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</si>
  <si>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</si>
  <si>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</si>
  <si>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</si>
  <si>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</si>
  <si>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</si>
  <si>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</si>
  <si>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</si>
  <si>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</si>
  <si>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</si>
  <si>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</si>
  <si>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</si>
  <si>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</si>
  <si>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</si>
  <si>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</si>
  <si>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</si>
  <si>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</si>
  <si>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</si>
  <si>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</si>
  <si>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</si>
  <si>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</si>
  <si>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</si>
  <si>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</si>
  <si>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</si>
  <si>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</si>
  <si>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</si>
  <si>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</si>
  <si>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</si>
  <si>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</si>
  <si>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</si>
  <si>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</si>
  <si>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</si>
  <si>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</si>
  <si>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</si>
  <si>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</si>
  <si>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</si>
  <si>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</si>
  <si>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</si>
  <si>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</si>
  <si>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</si>
  <si>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</si>
  <si>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</si>
  <si>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</si>
  <si>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</si>
  <si>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</si>
  <si>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</si>
  <si>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</si>
  <si>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</si>
  <si>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</si>
  <si>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</si>
  <si>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</si>
  <si>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</si>
  <si>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</si>
  <si>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</si>
  <si>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</si>
  <si>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</si>
  <si>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</si>
  <si>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</si>
  <si>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</si>
  <si>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</si>
  <si>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</si>
  <si>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</si>
  <si>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</si>
  <si>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</si>
  <si>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</si>
  <si>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</si>
  <si>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</si>
  <si>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</si>
  <si>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</si>
  <si>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</si>
  <si>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</si>
  <si>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</si>
  <si>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</si>
  <si>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</si>
  <si>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</si>
  <si>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</si>
  <si>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</si>
  <si>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</si>
  <si>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</si>
  <si>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</si>
  <si>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</si>
  <si>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</si>
  <si>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</si>
  <si>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</si>
  <si>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</si>
  <si>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</si>
  <si>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</si>
  <si>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</si>
  <si>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</si>
  <si>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</si>
  <si>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</si>
  <si>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</si>
  <si>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</si>
  <si>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</si>
  <si>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</si>
  <si>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</si>
  <si>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</si>
  <si>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</si>
  <si>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</si>
  <si>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</si>
  <si>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</si>
  <si>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</si>
  <si>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</si>
  <si>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</si>
  <si>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</si>
  <si>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</si>
  <si>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</si>
  <si>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</si>
  <si>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</si>
  <si>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</si>
  <si>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</si>
  <si>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</si>
  <si>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</si>
  <si>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</si>
  <si>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</si>
  <si>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</si>
  <si>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</si>
  <si>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</si>
  <si>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</si>
  <si>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</si>
  <si>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</si>
  <si>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</si>
  <si>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</si>
  <si>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</si>
  <si>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</si>
  <si>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</si>
  <si>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</si>
  <si>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</si>
  <si>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</si>
  <si>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</si>
  <si>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</si>
  <si>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</si>
  <si>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</si>
  <si>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</si>
  <si>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</si>
  <si>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</si>
  <si>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</si>
  <si>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</si>
  <si>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</si>
  <si>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</si>
  <si>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</si>
  <si>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</si>
  <si>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</si>
  <si>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</si>
  <si>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</si>
  <si>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</si>
  <si>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</si>
  <si>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</si>
  <si>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</si>
  <si>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</si>
  <si>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</si>
  <si>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</si>
  <si>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</si>
  <si>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</si>
  <si>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</si>
  <si>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</si>
  <si>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</si>
  <si>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</si>
  <si>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</si>
  <si>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</si>
  <si>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</si>
  <si>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</si>
  <si>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</si>
  <si>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</si>
  <si>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</si>
  <si>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</si>
  <si>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</si>
  <si>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</si>
  <si>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</si>
  <si>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</si>
  <si>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</si>
  <si>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</si>
  <si>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</si>
  <si>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</si>
  <si>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</si>
  <si>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</si>
  <si>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</si>
  <si>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</si>
  <si>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</si>
  <si>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</si>
  <si>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</si>
  <si>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</si>
  <si>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</si>
  <si>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</si>
  <si>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</si>
  <si>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</si>
  <si>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</si>
  <si>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</si>
  <si>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</si>
  <si>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</si>
  <si>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</si>
  <si>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</si>
  <si>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</si>
  <si>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</si>
  <si>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</si>
  <si>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</si>
  <si>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</si>
  <si>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</si>
  <si>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</si>
  <si>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</si>
  <si>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</si>
  <si>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</si>
  <si>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</si>
  <si>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</si>
  <si>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</si>
  <si>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</si>
  <si>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</si>
  <si>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</si>
  <si>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</si>
  <si>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</si>
  <si>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</si>
  <si>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</si>
  <si>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</si>
  <si>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</si>
  <si>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</si>
  <si>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</si>
  <si>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</si>
  <si>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</si>
  <si>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</si>
  <si>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</si>
  <si>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</si>
  <si>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</si>
  <si>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</si>
  <si>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</si>
  <si>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</si>
  <si>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</si>
  <si>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</si>
  <si>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</si>
  <si>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</si>
  <si>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</si>
  <si>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</si>
  <si>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</si>
  <si>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</si>
  <si>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</si>
  <si>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</si>
  <si>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</si>
  <si>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</si>
  <si>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</si>
  <si>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</si>
  <si>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</si>
  <si>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</si>
  <si>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</si>
  <si>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</si>
  <si>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</si>
  <si>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</si>
  <si>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</si>
  <si>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</si>
  <si>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</si>
  <si>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</si>
  <si>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</si>
  <si>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</si>
  <si>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</si>
  <si>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</si>
  <si>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</si>
  <si>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</si>
  <si>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</si>
  <si>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</si>
  <si>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</si>
  <si>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</si>
  <si>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</si>
  <si>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</si>
  <si>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</si>
  <si>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</si>
  <si>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</si>
  <si>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</si>
  <si>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</si>
  <si>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</si>
  <si>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</si>
  <si>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</si>
  <si>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</si>
  <si>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</si>
  <si>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</si>
  <si>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</si>
  <si>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</si>
  <si>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</si>
  <si>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</si>
  <si>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</si>
  <si>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</si>
  <si>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</si>
  <si>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</si>
  <si>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</si>
  <si>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</si>
  <si>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</si>
  <si>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</si>
  <si>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</si>
  <si>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</si>
  <si>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</si>
  <si>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</si>
  <si>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</si>
  <si>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</si>
  <si>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</si>
  <si>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</si>
  <si>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</si>
  <si>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</si>
  <si>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</si>
  <si>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</si>
  <si>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</si>
  <si>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</si>
  <si>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</si>
  <si>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</si>
  <si>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</si>
  <si>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</si>
  <si>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</si>
  <si>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</si>
  <si>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</si>
  <si>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</si>
  <si>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</si>
  <si>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</si>
  <si>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</si>
  <si>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</si>
  <si>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</si>
  <si>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</si>
  <si>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</si>
  <si>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</si>
  <si>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</si>
  <si>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</si>
  <si>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</si>
  <si>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</si>
  <si>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</si>
  <si>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</si>
  <si>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</si>
  <si>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</si>
  <si>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</si>
  <si>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</si>
  <si>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</si>
  <si>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</si>
  <si>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</si>
  <si>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</si>
  <si>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</si>
  <si>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</si>
  <si>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</si>
  <si>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</si>
  <si>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</si>
  <si>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</si>
  <si>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</si>
  <si>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</si>
  <si>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</si>
  <si>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</si>
  <si>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</si>
  <si>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</si>
  <si>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</si>
  <si>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</si>
  <si>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</si>
  <si>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</si>
  <si>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</si>
  <si>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</si>
  <si>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</si>
  <si>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</si>
  <si>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</si>
  <si>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</si>
  <si>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</si>
  <si>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</si>
  <si>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</si>
  <si>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</si>
  <si>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</si>
  <si>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</si>
  <si>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</si>
  <si>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</si>
  <si>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</si>
  <si>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</si>
  <si>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</si>
  <si>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</si>
  <si>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</si>
  <si>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</si>
  <si>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</si>
  <si>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</si>
  <si>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</si>
  <si>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</si>
  <si>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</si>
  <si>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</si>
  <si>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</si>
  <si>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</si>
  <si>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</si>
  <si>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</si>
  <si>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</si>
  <si>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</si>
  <si>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</si>
  <si>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</si>
  <si>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</si>
  <si>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</si>
  <si>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</si>
  <si>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</si>
  <si>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</si>
  <si>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</si>
  <si>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</si>
  <si>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</si>
  <si>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</si>
  <si>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</si>
  <si>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</si>
  <si>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</si>
  <si>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</si>
  <si>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</si>
  <si>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</si>
  <si>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</si>
  <si>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</si>
  <si>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</si>
  <si>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</si>
  <si>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</si>
  <si>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</si>
  <si>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</si>
  <si>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</si>
  <si>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</si>
  <si>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</si>
  <si>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</si>
  <si>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</si>
  <si>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</si>
  <si>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</si>
  <si>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</si>
  <si>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</si>
  <si>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</si>
  <si>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</si>
  <si>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</si>
  <si>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</si>
  <si>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</si>
  <si>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</si>
  <si>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</si>
  <si>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</si>
  <si>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</si>
  <si>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</si>
  <si>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</si>
  <si>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</si>
  <si>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</si>
  <si>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</si>
  <si>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</si>
  <si>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</si>
  <si>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</si>
  <si>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</si>
  <si>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</si>
  <si>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</si>
  <si>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</si>
  <si>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</si>
  <si>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</si>
  <si>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</si>
  <si>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</si>
  <si>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</si>
  <si>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</si>
  <si>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</si>
  <si>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</si>
  <si>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</si>
  <si>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</si>
  <si>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</si>
  <si>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</si>
  <si>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</si>
  <si>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</si>
  <si>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</si>
  <si>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</si>
  <si>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</si>
  <si>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</si>
  <si>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</si>
  <si>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</si>
  <si>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</si>
  <si>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</si>
  <si>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</si>
  <si>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</si>
  <si>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</si>
  <si>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</si>
  <si>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</si>
  <si>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</si>
  <si>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</si>
  <si>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</si>
  <si>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</si>
  <si>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</si>
  <si>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</si>
  <si>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</si>
  <si>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</si>
  <si>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</si>
  <si>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</si>
  <si>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</si>
  <si>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</si>
  <si>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</si>
  <si>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</si>
  <si>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</si>
  <si>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</si>
  <si>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</si>
  <si>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</si>
  <si>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</si>
  <si>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</si>
  <si>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</si>
  <si>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</si>
  <si>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</si>
  <si>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</si>
  <si>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</si>
  <si>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</si>
  <si>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</si>
  <si>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</si>
  <si>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</si>
  <si>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</si>
  <si>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</si>
  <si>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</si>
  <si>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</si>
  <si>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</si>
  <si>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</si>
  <si>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</si>
  <si>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</si>
  <si>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</si>
  <si>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</si>
  <si>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</si>
  <si>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</si>
  <si>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</si>
  <si>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</si>
  <si>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</si>
  <si>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</si>
  <si>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</si>
  <si>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</si>
  <si>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</si>
  <si>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</si>
  <si>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</si>
  <si>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</si>
  <si>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</si>
  <si>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</si>
  <si>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</si>
  <si>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</si>
  <si>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</si>
  <si>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</si>
  <si>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</si>
  <si>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</si>
  <si>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</si>
  <si>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</si>
  <si>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</si>
  <si>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</si>
  <si>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</si>
  <si>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</si>
  <si>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</si>
  <si>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</si>
  <si>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</si>
  <si>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</si>
  <si>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</si>
  <si>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</si>
  <si>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</si>
  <si>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</si>
  <si>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</si>
  <si>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</si>
  <si>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</si>
  <si>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</si>
  <si>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</si>
  <si>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</si>
  <si>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</si>
  <si>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</si>
  <si>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</si>
  <si>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</si>
  <si>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</si>
  <si>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</si>
  <si>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</si>
  <si>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</si>
  <si>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</si>
  <si>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</si>
  <si>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</si>
  <si>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</si>
  <si>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</si>
  <si>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</si>
  <si>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</si>
  <si>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</si>
  <si>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</si>
  <si>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</si>
  <si>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</si>
  <si>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</si>
  <si>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</si>
  <si>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</si>
  <si>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</si>
  <si>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</si>
  <si>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</si>
  <si>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</si>
  <si>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</si>
  <si>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</si>
  <si>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</si>
  <si>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</si>
  <si>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</si>
  <si>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</si>
  <si>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</si>
  <si>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</si>
  <si>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</si>
  <si>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</si>
  <si>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</si>
  <si>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</si>
  <si>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</si>
  <si>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</si>
  <si>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</si>
  <si>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</si>
  <si>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</si>
  <si>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</si>
  <si>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</si>
  <si>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</si>
  <si>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</si>
  <si>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</si>
  <si>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</si>
  <si>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</si>
  <si>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</si>
  <si>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</si>
  <si>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</si>
  <si>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</si>
  <si>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</si>
  <si>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</si>
  <si>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</si>
  <si>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</si>
  <si>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</si>
  <si>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</si>
  <si>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</si>
  <si>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</si>
  <si>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</si>
  <si>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</si>
  <si>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</si>
  <si>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</si>
  <si>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</si>
  <si>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</si>
  <si>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</si>
  <si>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</si>
  <si>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</si>
  <si>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</si>
  <si>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</si>
  <si>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</si>
  <si>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</si>
  <si>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</si>
  <si>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</si>
  <si>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</si>
  <si>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</si>
  <si>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</si>
  <si>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</si>
  <si>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</si>
  <si>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</si>
  <si>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</si>
  <si>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</si>
  <si>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</si>
  <si>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</si>
  <si>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</si>
  <si>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</si>
  <si>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</si>
  <si>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</si>
  <si>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</si>
  <si>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</si>
  <si>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</si>
  <si>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</si>
  <si>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</si>
  <si>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</si>
  <si>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</si>
  <si>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</si>
  <si>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</si>
  <si>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</si>
  <si>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</si>
  <si>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</si>
  <si>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</si>
  <si>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</si>
  <si>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</si>
  <si>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</si>
  <si>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</si>
  <si>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</si>
  <si>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</si>
  <si>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</si>
  <si>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</si>
  <si>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</si>
  <si>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</si>
  <si>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</si>
  <si>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</si>
  <si>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</si>
  <si>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</si>
  <si>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</si>
  <si>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</si>
  <si>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</si>
  <si>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</si>
  <si>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</si>
  <si>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</si>
  <si>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</si>
  <si>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</si>
  <si>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</si>
  <si>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</si>
  <si>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</si>
  <si>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</si>
  <si>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</si>
  <si>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</si>
  <si>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</si>
  <si>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</si>
  <si>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</si>
  <si>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</si>
  <si>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</si>
  <si>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</si>
  <si>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</si>
  <si>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</si>
  <si>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</si>
  <si>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</si>
  <si>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</si>
  <si>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</si>
  <si>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</si>
  <si>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</si>
  <si>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</si>
  <si>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</si>
  <si>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</si>
  <si>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</si>
  <si>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</si>
  <si>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</si>
  <si>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</si>
  <si>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</si>
  <si>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</si>
  <si>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</si>
  <si>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</si>
  <si>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</si>
  <si>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</si>
  <si>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</si>
  <si>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</si>
  <si>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</si>
  <si>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</si>
  <si>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</si>
  <si>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</si>
  <si>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</si>
  <si>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</si>
  <si>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</si>
  <si>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</si>
  <si>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</si>
  <si>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</si>
  <si>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</si>
  <si>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</si>
  <si>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</si>
  <si>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</si>
  <si>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</si>
  <si>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</si>
  <si>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</si>
  <si>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</si>
  <si>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</si>
  <si>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</si>
  <si>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</si>
  <si>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</si>
  <si>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</si>
  <si>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</si>
  <si>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</si>
  <si>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</si>
  <si>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</si>
  <si>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</si>
  <si>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</si>
  <si>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</si>
  <si>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</si>
  <si>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</si>
  <si>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</si>
  <si>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</si>
  <si>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</si>
  <si>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</si>
  <si>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</si>
  <si>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</si>
  <si>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</si>
  <si>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</si>
  <si>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</si>
  <si>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</si>
  <si>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</si>
  <si>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</si>
  <si>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</si>
  <si>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</si>
  <si>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</si>
  <si>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</si>
  <si>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</si>
  <si>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</si>
  <si>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</si>
  <si>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</si>
  <si>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</si>
  <si>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</si>
  <si>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</si>
  <si>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</si>
  <si>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</si>
  <si>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</si>
  <si>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</si>
  <si>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</si>
  <si>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</si>
  <si>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</si>
  <si>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</si>
  <si>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</si>
  <si>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</si>
  <si>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</si>
  <si>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</si>
  <si>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</si>
  <si>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</si>
  <si>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</si>
  <si>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</si>
  <si>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</si>
  <si>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</si>
  <si>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</si>
  <si>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</si>
  <si>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</si>
  <si>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</si>
  <si>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</si>
  <si>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</si>
  <si>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</si>
  <si>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</si>
  <si>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</si>
  <si>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</si>
  <si>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</si>
  <si>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</si>
  <si>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</si>
  <si>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</si>
  <si>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</si>
  <si>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</si>
  <si>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</si>
  <si>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</si>
  <si>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</si>
  <si>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</si>
  <si>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</si>
  <si>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</si>
  <si>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</si>
  <si>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</si>
  <si>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</si>
  <si>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</si>
  <si>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</si>
  <si>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</si>
  <si>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</si>
  <si>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</si>
  <si>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</si>
  <si>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</si>
  <si>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</si>
  <si>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</si>
  <si>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</si>
  <si>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</si>
  <si>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</si>
  <si>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</si>
  <si>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</si>
  <si>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</si>
  <si>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</si>
  <si>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</si>
  <si>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</si>
  <si>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</si>
  <si>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</si>
  <si>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</si>
  <si>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</si>
  <si>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</si>
  <si>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</si>
  <si>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</si>
  <si>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</si>
  <si>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</si>
  <si>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</si>
  <si>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</si>
  <si>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</si>
  <si>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</si>
  <si>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</si>
  <si>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</si>
  <si>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</si>
  <si>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</si>
  <si>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</si>
  <si>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</si>
  <si>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</si>
  <si>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</si>
  <si>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</si>
  <si>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</si>
  <si>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</si>
  <si>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</si>
  <si>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</si>
  <si>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</si>
  <si>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</si>
  <si>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</si>
  <si>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</si>
  <si>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</si>
  <si>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</si>
  <si>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</si>
  <si>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</si>
  <si>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</si>
  <si>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</si>
  <si>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</si>
  <si>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</si>
  <si>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</si>
  <si>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</si>
  <si>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</si>
  <si>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</si>
  <si>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</si>
  <si>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</si>
  <si>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</si>
  <si>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</si>
  <si>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</si>
  <si>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</si>
  <si>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</si>
  <si>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</si>
  <si>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</si>
  <si>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</si>
  <si>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</si>
  <si>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</si>
  <si>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</si>
  <si>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</si>
  <si>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</si>
  <si>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</si>
  <si>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</si>
  <si>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</si>
  <si>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</si>
  <si>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</si>
  <si>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</si>
  <si>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</si>
  <si>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</si>
  <si>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</si>
  <si>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</si>
  <si>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</si>
  <si>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</si>
  <si>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</si>
  <si>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</si>
  <si>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</si>
  <si>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</si>
  <si>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</si>
  <si>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</si>
  <si>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</si>
  <si>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</si>
  <si>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</si>
  <si>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</si>
  <si>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</si>
  <si>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</si>
  <si>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</si>
  <si>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</si>
  <si>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</si>
  <si>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</si>
  <si>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</si>
  <si>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</si>
  <si>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</si>
  <si>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</si>
  <si>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</si>
  <si>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</si>
  <si>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</si>
  <si>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</si>
  <si>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</si>
  <si>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</si>
  <si>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</si>
  <si>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</si>
  <si>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</si>
  <si>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</si>
  <si>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</si>
  <si>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</si>
  <si>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</si>
  <si>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</si>
  <si>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</si>
  <si>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</si>
  <si>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</si>
  <si>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</si>
  <si>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</si>
  <si>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</si>
  <si>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</si>
  <si>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</si>
  <si>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</si>
  <si>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</si>
  <si>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</si>
  <si>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</si>
  <si>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</si>
  <si>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</si>
  <si>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</si>
  <si>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</si>
  <si>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</si>
  <si>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</si>
  <si>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</si>
  <si>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</si>
  <si>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</si>
  <si>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</si>
  <si>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</si>
  <si>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</si>
  <si>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</si>
  <si>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</si>
  <si>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</si>
  <si>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</si>
  <si>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</si>
  <si>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</si>
  <si>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</si>
  <si>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</si>
  <si>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</si>
  <si>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</si>
  <si>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</si>
  <si>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</si>
  <si>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</si>
  <si>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</si>
  <si>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</si>
  <si>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</si>
  <si>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</si>
  <si>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</si>
  <si>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</si>
  <si>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</si>
  <si>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</si>
  <si>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</si>
  <si>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</si>
  <si>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</si>
  <si>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</si>
  <si>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</si>
  <si>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</si>
  <si>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</si>
  <si>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</si>
  <si>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</si>
  <si>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</si>
  <si>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</si>
  <si>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</si>
  <si>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</si>
  <si>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</si>
  <si>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</si>
  <si>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</si>
  <si>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</si>
  <si>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</si>
  <si>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</si>
  <si>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</si>
  <si>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</si>
  <si>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</si>
  <si>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</si>
  <si>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</si>
  <si>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</si>
  <si>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</si>
  <si>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</si>
  <si>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</si>
  <si>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</si>
  <si>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</si>
  <si>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</si>
  <si>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</si>
  <si>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</si>
  <si>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</si>
  <si>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</si>
  <si>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</si>
  <si>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</si>
  <si>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</si>
  <si>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</si>
  <si>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</si>
  <si>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</si>
  <si>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</si>
  <si>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</si>
  <si>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</si>
  <si>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</si>
  <si>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</si>
  <si>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</si>
  <si>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</si>
  <si>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</si>
  <si>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</si>
  <si>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</si>
  <si>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</si>
  <si>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</si>
  <si>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</si>
  <si>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</si>
  <si>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</si>
  <si>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</si>
  <si>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</si>
  <si>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</si>
  <si>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</si>
  <si>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</si>
  <si>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</si>
  <si>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</si>
  <si>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</si>
  <si>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</si>
  <si>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</si>
  <si>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</si>
  <si>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</si>
  <si>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</si>
  <si>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</si>
  <si>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</si>
  <si>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</si>
  <si>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</si>
  <si>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</si>
  <si>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</si>
  <si>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</si>
  <si>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</si>
  <si>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</si>
  <si>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</si>
  <si>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</si>
  <si>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</si>
  <si>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</si>
  <si>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</si>
  <si>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</si>
  <si>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</si>
  <si>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</si>
  <si>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</si>
  <si>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</si>
  <si>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</si>
  <si>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</si>
  <si>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</si>
  <si>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</si>
  <si>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</si>
  <si>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</si>
  <si>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</si>
  <si>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</si>
  <si>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</si>
  <si>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</si>
  <si>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</si>
  <si>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</si>
  <si>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</si>
  <si>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</si>
  <si>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</si>
  <si>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</si>
  <si>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</si>
  <si>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</si>
  <si>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</si>
  <si>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</si>
  <si>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</si>
  <si>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</si>
  <si>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</si>
  <si>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</si>
  <si>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</si>
  <si>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</si>
  <si>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</si>
  <si>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</si>
  <si>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</si>
  <si>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</si>
  <si>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</si>
  <si>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</si>
  <si>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</si>
  <si>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</si>
  <si>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</si>
  <si>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</si>
  <si>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</si>
  <si>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</si>
  <si>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</si>
  <si>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</si>
  <si>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</si>
  <si>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</si>
  <si>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</si>
  <si>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</si>
  <si>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</si>
  <si>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</si>
  <si>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</si>
  <si>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</si>
  <si>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</si>
  <si>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</si>
  <si>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</si>
  <si>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</si>
  <si>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</si>
  <si>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</si>
  <si>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</si>
  <si>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</si>
  <si>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</si>
  <si>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</si>
  <si>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</si>
  <si>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</si>
  <si>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</si>
  <si>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</si>
  <si>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</si>
  <si>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</si>
  <si>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</si>
  <si>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</si>
  <si>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</si>
  <si>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</si>
  <si>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</si>
  <si>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</si>
  <si>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</si>
  <si>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</si>
  <si>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</si>
  <si>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</si>
  <si>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</si>
  <si>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</si>
  <si>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</si>
  <si>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</si>
  <si>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</si>
  <si>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</si>
  <si>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</si>
  <si>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</si>
  <si>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</si>
  <si>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</si>
  <si>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</si>
  <si>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</si>
  <si>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</si>
  <si>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</si>
  <si>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</si>
  <si>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</si>
  <si>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</si>
  <si>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</si>
  <si>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</si>
  <si>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</si>
  <si>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</si>
  <si>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</si>
  <si>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</si>
  <si>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</si>
  <si>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</si>
  <si>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</si>
  <si>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</si>
  <si>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</si>
  <si>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</si>
  <si>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</si>
  <si>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</si>
  <si>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</si>
  <si>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</si>
  <si>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</si>
  <si>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</si>
  <si>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</si>
  <si>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</si>
  <si>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</si>
  <si>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</si>
  <si>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</si>
  <si>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</si>
  <si>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</si>
  <si>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</si>
  <si>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</si>
  <si>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</si>
  <si>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</si>
  <si>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</si>
  <si>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</si>
  <si>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</si>
  <si>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</si>
  <si>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</si>
  <si>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</si>
  <si>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</si>
  <si>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</si>
  <si>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</si>
  <si>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</si>
  <si>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</si>
  <si>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</si>
  <si>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</si>
  <si>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</si>
  <si>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</si>
  <si>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</si>
  <si>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</si>
  <si>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</si>
  <si>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</si>
  <si>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</si>
  <si>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</si>
  <si>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</si>
  <si>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</si>
  <si>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</si>
  <si>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</si>
  <si>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</si>
  <si>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</si>
  <si>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</si>
  <si>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</si>
  <si>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</si>
  <si>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</si>
  <si>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</si>
  <si>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</si>
  <si>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</si>
  <si>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</si>
  <si>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</si>
  <si>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</si>
  <si>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</si>
  <si>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</si>
  <si>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</si>
  <si>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</si>
  <si>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</si>
  <si>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</si>
  <si>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</si>
  <si>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</si>
  <si>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</si>
  <si>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</si>
  <si>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</si>
  <si>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</si>
  <si>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</si>
  <si>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</si>
  <si>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</si>
  <si>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</si>
  <si>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</si>
  <si>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</si>
  <si>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</si>
  <si>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</si>
  <si>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</si>
  <si>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</si>
  <si>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</si>
  <si>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</si>
  <si>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</si>
  <si>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</si>
  <si>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</si>
  <si>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</si>
  <si>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</si>
  <si>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</si>
  <si>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</si>
  <si>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</si>
  <si>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</si>
  <si>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</si>
  <si>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</si>
  <si>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</si>
  <si>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</si>
  <si>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</si>
  <si>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</si>
  <si>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</si>
  <si>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</si>
  <si>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</si>
  <si>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</si>
  <si>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</si>
  <si>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</si>
  <si>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</si>
  <si>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</si>
  <si>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</si>
  <si>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</si>
  <si>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</si>
  <si>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</si>
  <si>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</si>
  <si>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</si>
  <si>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</si>
  <si>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</si>
  <si>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</si>
  <si>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</si>
  <si>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</si>
  <si>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</si>
  <si>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</si>
  <si>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</si>
  <si>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</si>
  <si>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</si>
  <si>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</si>
  <si>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</si>
  <si>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</si>
  <si>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</si>
  <si>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</si>
  <si>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</si>
  <si>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</si>
  <si>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</si>
  <si>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</si>
  <si>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</si>
  <si>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</si>
  <si>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</si>
  <si>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</si>
  <si>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</si>
  <si>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</si>
  <si>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</si>
  <si>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</si>
  <si>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</si>
  <si>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</si>
  <si>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</si>
  <si>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</si>
  <si>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</si>
  <si>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</si>
  <si>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</si>
  <si>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</si>
  <si>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</si>
  <si>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</si>
  <si>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</si>
  <si>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</si>
  <si>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</si>
  <si>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</si>
  <si>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</si>
  <si>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</si>
  <si>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</si>
  <si>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</si>
  <si>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</si>
  <si>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</si>
  <si>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</si>
  <si>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</si>
  <si>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</si>
  <si>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</si>
  <si>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</si>
  <si>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</si>
  <si>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</si>
  <si>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</si>
  <si>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</si>
  <si>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</si>
  <si>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</si>
  <si>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</si>
  <si>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</si>
  <si>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</si>
  <si>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</si>
  <si>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</si>
  <si>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</si>
  <si>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</si>
  <si>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</si>
  <si>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</si>
  <si>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</si>
  <si>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</si>
  <si>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</si>
  <si>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</si>
  <si>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</si>
  <si>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</si>
  <si>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</si>
  <si>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</si>
  <si>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</si>
  <si>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</si>
  <si>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</si>
  <si>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</si>
  <si>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</si>
  <si>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</si>
  <si>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</si>
  <si>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</si>
  <si>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</si>
  <si>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</si>
  <si>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</si>
  <si>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</si>
  <si>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</si>
  <si>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</si>
  <si>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</si>
  <si>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</si>
  <si>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</si>
  <si>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</si>
  <si>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</si>
  <si>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</si>
  <si>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</si>
  <si>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</si>
  <si>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</si>
  <si>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</si>
  <si>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</si>
  <si>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</si>
  <si>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</si>
  <si>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</si>
  <si>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</si>
  <si>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</si>
  <si>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</si>
  <si>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</si>
  <si>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</si>
  <si>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</si>
  <si>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</si>
  <si>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</si>
  <si>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</si>
  <si>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</si>
  <si>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</si>
  <si>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</si>
  <si>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</si>
  <si>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</si>
  <si>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</si>
  <si>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</si>
  <si>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</si>
  <si>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</si>
  <si>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</si>
  <si>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</si>
  <si>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</si>
  <si>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</si>
  <si>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</si>
  <si>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</si>
  <si>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</si>
  <si>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</si>
  <si>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</si>
  <si>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</si>
  <si>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</si>
  <si>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</si>
  <si>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</si>
  <si>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</si>
  <si>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</si>
  <si>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</si>
  <si>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</si>
  <si>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</si>
  <si>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</si>
  <si>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</si>
  <si>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</si>
  <si>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</si>
  <si>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</si>
  <si>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</si>
  <si>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</si>
  <si>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</si>
  <si>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</si>
  <si>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</si>
  <si>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</si>
  <si>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</si>
  <si>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</si>
  <si>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</si>
  <si>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</si>
  <si>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</si>
  <si>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</si>
  <si>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</si>
  <si>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</si>
  <si>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</si>
  <si>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</si>
  <si>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</si>
  <si>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</si>
  <si>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</si>
  <si>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</si>
  <si>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</si>
  <si>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</si>
  <si>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</si>
  <si>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</si>
  <si>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</si>
  <si>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</si>
  <si>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</si>
  <si>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</si>
  <si>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</si>
  <si>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</si>
  <si>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</si>
  <si>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</si>
  <si>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</si>
  <si>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</si>
  <si>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</si>
  <si>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</si>
  <si>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</si>
  <si>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</si>
  <si>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</si>
  <si>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</si>
  <si>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</si>
  <si>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</si>
  <si>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</si>
  <si>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</si>
  <si>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</si>
  <si>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</si>
  <si>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</si>
  <si>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</si>
  <si>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</si>
  <si>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</si>
  <si>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</si>
  <si>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</si>
  <si>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</si>
  <si>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</si>
  <si>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</si>
  <si>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</si>
  <si>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</si>
  <si>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</si>
  <si>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</si>
  <si>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</si>
  <si>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</si>
  <si>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</si>
  <si>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</si>
  <si>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</si>
  <si>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</si>
  <si>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</si>
  <si>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</si>
  <si>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</si>
  <si>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</si>
  <si>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</si>
  <si>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</si>
  <si>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</si>
  <si>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</si>
  <si>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</si>
  <si>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</si>
  <si>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</si>
  <si>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</si>
  <si>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</si>
  <si>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</si>
  <si>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</si>
  <si>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</si>
  <si>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</si>
  <si>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</si>
  <si>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</si>
  <si>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</si>
  <si>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</si>
  <si>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</si>
  <si>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</si>
  <si>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</si>
  <si>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</si>
  <si>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</si>
  <si>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</si>
  <si>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</si>
  <si>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</si>
  <si>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</si>
  <si>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</si>
  <si>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</si>
  <si>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</si>
  <si>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</si>
  <si>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</si>
  <si>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</si>
  <si>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</si>
  <si>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</si>
  <si>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</si>
  <si>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</si>
  <si>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</si>
  <si>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</si>
  <si>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</si>
  <si>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</si>
  <si>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</si>
  <si>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</si>
  <si>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</si>
  <si>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</si>
  <si>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</si>
  <si>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</si>
  <si>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</si>
  <si>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</si>
  <si>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</si>
  <si>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</si>
  <si>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</si>
  <si>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</si>
  <si>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</si>
  <si>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</si>
  <si>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</si>
  <si>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</si>
  <si>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</si>
  <si>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</si>
  <si>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</si>
  <si>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</si>
  <si>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</si>
  <si>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</si>
  <si>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</si>
  <si>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</si>
  <si>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</si>
  <si>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</si>
  <si>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</si>
  <si>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</si>
  <si>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</si>
  <si>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</si>
  <si>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</si>
  <si>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</si>
  <si>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</si>
  <si>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</si>
  <si>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</si>
  <si>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</si>
  <si>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</si>
  <si>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</si>
  <si>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</si>
  <si>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</si>
  <si>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</si>
  <si>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</si>
  <si>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</si>
  <si>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</si>
  <si>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</si>
  <si>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</si>
  <si>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</si>
  <si>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</si>
  <si>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</si>
  <si>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</si>
  <si>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</si>
  <si>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</si>
  <si>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</si>
  <si>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</si>
  <si>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</si>
  <si>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</si>
  <si>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</si>
  <si>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</si>
  <si>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</si>
  <si>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</si>
  <si>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</si>
  <si>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</si>
  <si>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</si>
  <si>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</si>
  <si>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</si>
  <si>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</si>
  <si>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</si>
  <si>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</si>
  <si>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</si>
  <si>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</si>
  <si>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</si>
  <si>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</si>
  <si>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</si>
  <si>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</si>
  <si>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</si>
  <si>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</si>
  <si>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</si>
  <si>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</si>
  <si>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</si>
  <si>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</si>
  <si>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</si>
  <si>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</si>
  <si>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</si>
  <si>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</si>
  <si>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</si>
  <si>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</si>
  <si>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</si>
  <si>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</si>
  <si>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</si>
  <si>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</si>
  <si>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</si>
  <si>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</si>
  <si>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</si>
  <si>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</si>
  <si>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</si>
  <si>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</si>
  <si>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</si>
  <si>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</si>
  <si>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</si>
  <si>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</si>
  <si>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</si>
  <si>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</si>
  <si>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</si>
  <si>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</si>
  <si>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</si>
  <si>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</si>
  <si>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</si>
  <si>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</si>
  <si>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</si>
  <si>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</si>
  <si>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</si>
  <si>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</si>
  <si>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</si>
  <si>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</si>
  <si>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</si>
  <si>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</si>
  <si>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</si>
  <si>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</si>
  <si>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</si>
  <si>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</si>
  <si>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</si>
  <si>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</si>
  <si>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</si>
  <si>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</si>
  <si>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</si>
  <si>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</si>
  <si>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</si>
  <si>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</si>
  <si>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</si>
  <si>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</si>
  <si>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</si>
  <si>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</si>
  <si>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</si>
  <si>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</si>
  <si>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</si>
  <si>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</si>
  <si>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</si>
  <si>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</si>
  <si>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</si>
  <si>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</si>
  <si>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</si>
  <si>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</si>
  <si>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</si>
  <si>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</si>
  <si>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</si>
  <si>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</si>
  <si>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</si>
  <si>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</si>
  <si>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</si>
  <si>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</si>
  <si>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</si>
  <si>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</si>
  <si>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</si>
  <si>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</si>
  <si>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</si>
  <si>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</si>
  <si>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</si>
  <si>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</si>
  <si>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</si>
  <si>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</si>
  <si>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</si>
  <si>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</si>
  <si>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</si>
  <si>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</si>
  <si>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</si>
  <si>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</si>
  <si>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</si>
  <si>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</si>
  <si>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</si>
  <si>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</si>
  <si>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</si>
  <si>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</si>
  <si>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</si>
  <si>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</si>
  <si>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</si>
  <si>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</si>
  <si>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</si>
  <si>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</si>
  <si>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</si>
  <si>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</si>
  <si>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</si>
  <si>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</si>
  <si>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</si>
  <si>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</si>
  <si>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</si>
  <si>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</si>
  <si>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</si>
  <si>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</si>
  <si>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</si>
  <si>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</si>
  <si>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</si>
  <si>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</si>
  <si>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</si>
  <si>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</si>
  <si>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</si>
  <si>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</si>
  <si>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</si>
  <si>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</si>
  <si>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</si>
  <si>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</si>
  <si>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</si>
  <si>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</si>
  <si>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</si>
  <si>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</si>
  <si>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</si>
  <si>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</si>
  <si>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</si>
  <si>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</si>
  <si>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</si>
  <si>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</si>
  <si>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</si>
  <si>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</si>
  <si>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</si>
  <si>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</si>
  <si>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</si>
  <si>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</si>
  <si>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</si>
  <si>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</si>
  <si>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</si>
  <si>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</si>
  <si>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</si>
  <si>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</si>
  <si>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</si>
  <si>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</si>
  <si>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</si>
  <si>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</si>
  <si>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</si>
  <si>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</si>
  <si>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</si>
  <si>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</si>
  <si>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</si>
  <si>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</si>
  <si>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</si>
  <si>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</si>
  <si>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</si>
  <si>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</si>
  <si>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</si>
  <si>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</si>
  <si>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</si>
  <si>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</si>
  <si>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</si>
  <si>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</si>
  <si>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</si>
  <si>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</si>
  <si>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</si>
  <si>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</si>
  <si>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</si>
  <si>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</si>
  <si>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</si>
  <si>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</si>
  <si>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</si>
  <si>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</si>
  <si>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</si>
  <si>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</si>
  <si>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</si>
  <si>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</si>
  <si>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</si>
  <si>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</si>
  <si>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</si>
  <si>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</si>
  <si>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</si>
  <si>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</si>
  <si>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</si>
  <si>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</si>
  <si>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</si>
  <si>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</si>
  <si>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</si>
  <si>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</si>
  <si>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</si>
  <si>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</si>
  <si>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</si>
  <si>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</si>
  <si>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</si>
  <si>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</si>
  <si>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</si>
  <si>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</si>
  <si>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</si>
  <si>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</si>
  <si>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</si>
  <si>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</si>
  <si>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</si>
  <si>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</si>
  <si>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</si>
  <si>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</si>
  <si>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</si>
  <si>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</si>
  <si>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</si>
  <si>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</si>
  <si>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</si>
  <si>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</si>
  <si>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</si>
  <si>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</si>
  <si>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</si>
  <si>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</si>
  <si>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</si>
  <si>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</si>
  <si>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</si>
  <si>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</si>
  <si>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</si>
  <si>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</si>
  <si>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</si>
  <si>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</si>
  <si>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</si>
  <si>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</si>
  <si>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</si>
  <si>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</si>
  <si>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</si>
  <si>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</si>
  <si>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</si>
  <si>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</si>
  <si>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</si>
  <si>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</si>
  <si>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</si>
  <si>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</si>
  <si>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</si>
  <si>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</si>
  <si>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</si>
  <si>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</si>
  <si>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</si>
  <si>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</si>
  <si>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</si>
  <si>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</si>
  <si>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</si>
  <si>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</si>
  <si>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</si>
  <si>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</si>
  <si>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</si>
  <si>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</si>
  <si>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</si>
  <si>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</si>
  <si>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</si>
  <si>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</si>
  <si>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</si>
  <si>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</si>
  <si>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</si>
  <si>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</si>
  <si>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</si>
  <si>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</si>
  <si>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</si>
  <si>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</si>
  <si>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</si>
  <si>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</si>
  <si>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</si>
  <si>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</si>
  <si>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</si>
  <si>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</si>
  <si>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</si>
  <si>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</si>
  <si>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</si>
  <si>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</si>
  <si>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</si>
  <si>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</si>
  <si>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</si>
  <si>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</si>
  <si>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</si>
  <si>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</si>
  <si>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</si>
  <si>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</si>
  <si>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</si>
  <si>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</si>
  <si>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</si>
  <si>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</si>
  <si>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</si>
  <si>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</si>
  <si>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</si>
  <si>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</si>
  <si>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</si>
  <si>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</si>
  <si>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</si>
  <si>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</si>
  <si>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</si>
  <si>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</si>
  <si>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</si>
  <si>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</si>
  <si>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</si>
  <si>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</si>
  <si>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</si>
  <si>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</si>
  <si>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</si>
  <si>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</si>
  <si>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</si>
  <si>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</si>
  <si>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</si>
  <si>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</si>
  <si>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</si>
  <si>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</si>
  <si>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</si>
  <si>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</si>
  <si>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</si>
  <si>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</si>
  <si>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</si>
  <si>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</si>
  <si>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</si>
  <si>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</si>
  <si>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</si>
  <si>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</si>
  <si>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</si>
  <si>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</si>
  <si>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</si>
  <si>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</si>
  <si>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</si>
  <si>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</si>
  <si>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</si>
  <si>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</si>
  <si>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</si>
  <si>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</si>
  <si>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</si>
  <si>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</si>
  <si>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</si>
  <si>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</si>
  <si>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</si>
  <si>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</si>
  <si>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</si>
  <si>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</si>
  <si>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</si>
  <si>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</si>
  <si>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</si>
  <si>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</si>
  <si>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</si>
  <si>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</si>
  <si>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</si>
  <si>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</si>
  <si>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</si>
  <si>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</si>
  <si>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</si>
  <si>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</si>
  <si>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</si>
  <si>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</si>
  <si>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</si>
  <si>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</si>
  <si>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</si>
  <si>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</si>
  <si>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</si>
  <si>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</si>
  <si>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</si>
  <si>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</si>
  <si>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</si>
  <si>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</si>
  <si>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</si>
  <si>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</si>
  <si>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</si>
  <si>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</si>
  <si>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</si>
  <si>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</si>
  <si>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</si>
  <si>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</si>
  <si>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</si>
  <si>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</si>
  <si>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</si>
  <si>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</si>
  <si>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</si>
  <si>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</si>
  <si>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</si>
  <si>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</si>
  <si>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</si>
  <si>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</si>
  <si>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</si>
  <si>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</si>
  <si>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</si>
  <si>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</si>
  <si>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</si>
  <si>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</si>
  <si>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</si>
  <si>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</si>
  <si>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</si>
  <si>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</si>
  <si>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</si>
  <si>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</si>
  <si>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</si>
  <si>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</si>
  <si>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</si>
  <si>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</si>
  <si>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</si>
  <si>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</si>
  <si>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</si>
  <si>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</si>
  <si>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</si>
  <si>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</si>
  <si>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</si>
  <si>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</si>
  <si>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</si>
  <si>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</si>
  <si>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</si>
  <si>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</si>
  <si>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</si>
  <si>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</si>
  <si>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</si>
  <si>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</si>
  <si>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</si>
  <si>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</si>
  <si>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</si>
  <si>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</si>
  <si>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</si>
  <si>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</si>
  <si>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</si>
  <si>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</si>
  <si>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</si>
  <si>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</si>
  <si>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</si>
  <si>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</si>
  <si>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</si>
  <si>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</si>
  <si>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</si>
  <si>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</si>
  <si>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</si>
  <si>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</si>
  <si>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</si>
  <si>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</si>
  <si>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</si>
  <si>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</si>
  <si>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</si>
  <si>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</si>
  <si>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</si>
  <si>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</si>
  <si>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</si>
  <si>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</si>
  <si>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</si>
  <si>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</si>
  <si>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</si>
  <si>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</si>
  <si>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</si>
  <si>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</si>
  <si>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</si>
  <si>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</si>
  <si>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</si>
  <si>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</si>
  <si>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</si>
  <si>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</si>
  <si>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</si>
  <si>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</si>
  <si>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</si>
  <si>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</si>
  <si>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</si>
  <si>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</si>
  <si>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</si>
  <si>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</si>
  <si>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</si>
  <si>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</si>
  <si>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</si>
  <si>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</si>
  <si>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</si>
  <si>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</si>
  <si>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</si>
  <si>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</si>
  <si>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</si>
  <si>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</si>
  <si>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</si>
  <si>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</si>
  <si>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</si>
  <si>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</si>
  <si>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</si>
  <si>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</si>
  <si>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</si>
  <si>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</si>
  <si>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</si>
  <si>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</si>
  <si>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</si>
  <si>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</si>
  <si>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</si>
  <si>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</si>
  <si>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</si>
  <si>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</si>
  <si>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</si>
  <si>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</si>
  <si>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</si>
  <si>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</si>
  <si>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</si>
  <si>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</si>
  <si>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</si>
  <si>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</si>
  <si>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</si>
  <si>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</si>
  <si>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</si>
  <si>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</si>
  <si>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</si>
  <si>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</si>
  <si>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</si>
  <si>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</si>
  <si>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</si>
  <si>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</si>
  <si>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</si>
  <si>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</si>
  <si>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</si>
  <si>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</si>
  <si>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</si>
  <si>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</si>
  <si>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</si>
  <si>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</si>
  <si>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</si>
  <si>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</si>
  <si>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</si>
  <si>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</si>
  <si>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</si>
  <si>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</si>
  <si>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</si>
  <si>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</si>
  <si>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</si>
  <si>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</si>
  <si>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</si>
  <si>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</si>
  <si>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</si>
  <si>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</si>
  <si>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</si>
  <si>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</si>
  <si>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</si>
  <si>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</si>
  <si>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</si>
  <si>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</si>
  <si>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</si>
  <si>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</si>
  <si>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</si>
  <si>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</si>
  <si>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</si>
  <si>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</si>
  <si>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</si>
  <si>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</si>
  <si>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</si>
  <si>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</si>
  <si>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</si>
  <si>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</si>
  <si>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</si>
  <si>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</si>
  <si>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</si>
  <si>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</si>
  <si>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</si>
  <si>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</si>
  <si>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</si>
  <si>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</si>
  <si>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</si>
  <si>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</si>
  <si>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</si>
  <si>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</si>
  <si>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</si>
  <si>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</si>
  <si>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</si>
  <si>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</si>
  <si>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</si>
  <si>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</si>
  <si>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</si>
  <si>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</si>
  <si>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</si>
  <si>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</si>
  <si>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</si>
  <si>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</si>
  <si>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</si>
  <si>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</si>
  <si>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</si>
  <si>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</si>
  <si>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</si>
  <si>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</si>
  <si>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</si>
  <si>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</si>
  <si>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</si>
  <si>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</si>
  <si>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</si>
  <si>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</si>
  <si>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</si>
  <si>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</si>
  <si>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</si>
  <si>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</si>
  <si>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</si>
  <si>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</si>
  <si>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</si>
  <si>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</si>
  <si>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</si>
  <si>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</si>
  <si>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</si>
  <si>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</si>
  <si>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</si>
  <si>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</si>
  <si>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</si>
  <si>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</si>
  <si>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</si>
  <si>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</si>
  <si>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</si>
  <si>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</si>
  <si>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</si>
  <si>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</si>
  <si>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</si>
  <si>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</si>
  <si>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</si>
  <si>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</si>
  <si>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</si>
  <si>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</si>
  <si>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</si>
  <si>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</si>
  <si>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</si>
  <si>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</si>
  <si>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</si>
  <si>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</si>
  <si>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</si>
  <si>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</si>
  <si>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</si>
  <si>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</si>
  <si>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</si>
  <si>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</si>
  <si>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</si>
  <si>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</si>
  <si>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</si>
  <si>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</si>
  <si>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</si>
  <si>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</si>
  <si>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</si>
  <si>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</si>
  <si>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</si>
  <si>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</si>
  <si>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</si>
  <si>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</si>
  <si>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</si>
  <si>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</si>
  <si>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</si>
  <si>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</si>
  <si>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</si>
  <si>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</si>
  <si>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</si>
  <si>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</si>
  <si>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</si>
  <si>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</si>
  <si>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</si>
  <si>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</si>
  <si>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</si>
  <si>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</si>
  <si>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</si>
  <si>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</si>
  <si>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</si>
  <si>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</si>
  <si>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</si>
  <si>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</si>
  <si>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</si>
  <si>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</si>
  <si>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</si>
  <si>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</si>
  <si>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</si>
  <si>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</si>
  <si>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</si>
  <si>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</si>
  <si>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</si>
  <si>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</si>
  <si>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</si>
  <si>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</si>
  <si>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</si>
  <si>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</si>
  <si>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</si>
  <si>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</si>
  <si>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</si>
  <si>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</si>
  <si>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</si>
  <si>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</si>
  <si>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</si>
  <si>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</si>
  <si>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</si>
  <si>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</si>
  <si>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</si>
  <si>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</si>
  <si>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</si>
  <si>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</si>
  <si>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</si>
  <si>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</si>
  <si>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</si>
  <si>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</si>
  <si>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</si>
  <si>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</si>
  <si>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</si>
  <si>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</si>
  <si>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</si>
  <si>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</si>
  <si>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</si>
  <si>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</si>
  <si>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</si>
  <si>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</si>
  <si>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</si>
  <si>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</si>
  <si>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</si>
  <si>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</si>
  <si>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</si>
  <si>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</si>
  <si>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</si>
  <si>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</si>
  <si>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</si>
  <si>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</si>
  <si>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</si>
  <si>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</si>
  <si>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</si>
  <si>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</si>
  <si>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</si>
  <si>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</si>
  <si>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</si>
  <si>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</si>
  <si>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</si>
  <si>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</si>
  <si>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</si>
  <si>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</si>
  <si>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</si>
  <si>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</si>
  <si>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</si>
  <si>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</si>
  <si>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</si>
  <si>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</si>
  <si>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</si>
  <si>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</si>
  <si>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</si>
  <si>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</si>
  <si>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</si>
  <si>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</si>
  <si>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</si>
  <si>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</si>
  <si>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</si>
  <si>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</si>
  <si>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</si>
  <si>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</si>
  <si>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</si>
  <si>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</si>
  <si>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</si>
  <si>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</si>
  <si>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</si>
  <si>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</si>
  <si>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</si>
  <si>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</si>
  <si>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</si>
  <si>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</si>
  <si>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</si>
  <si>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</si>
  <si>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</si>
  <si>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</si>
  <si>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</si>
  <si>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</si>
  <si>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</si>
  <si>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</si>
  <si>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</si>
  <si>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</si>
  <si>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</si>
  <si>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</si>
  <si>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</si>
  <si>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</si>
  <si>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</si>
  <si>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</si>
  <si>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</si>
  <si>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</si>
  <si>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</si>
  <si>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</si>
  <si>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</si>
  <si>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</si>
  <si>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</si>
  <si>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</si>
  <si>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</si>
  <si>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</si>
  <si>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</si>
  <si>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</si>
  <si>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</si>
  <si>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</si>
  <si>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</si>
  <si>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</si>
  <si>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</si>
  <si>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</si>
  <si>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</si>
  <si>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</si>
  <si>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</si>
  <si>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</si>
  <si>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</si>
  <si>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</si>
  <si>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</si>
  <si>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</si>
  <si>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</si>
  <si>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</si>
  <si>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</si>
  <si>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</si>
  <si>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</si>
  <si>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</si>
  <si>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</si>
  <si>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</si>
  <si>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</si>
  <si>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</si>
  <si>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</si>
  <si>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</si>
  <si>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</si>
  <si>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</si>
  <si>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</si>
  <si>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</si>
  <si>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</si>
  <si>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</si>
  <si>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</si>
  <si>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</si>
  <si>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</si>
  <si>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</si>
  <si>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</si>
  <si>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</si>
  <si>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</si>
  <si>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</si>
  <si>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</si>
  <si>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</si>
  <si>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</si>
  <si>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</si>
  <si>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</si>
  <si>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</si>
  <si>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</si>
  <si>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</si>
  <si>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</si>
  <si>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</si>
  <si>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</si>
  <si>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</si>
  <si>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</si>
  <si>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</si>
  <si>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</si>
  <si>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</si>
  <si>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</si>
  <si>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</si>
  <si>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</si>
  <si>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</si>
  <si>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</si>
  <si>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</si>
  <si>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</si>
  <si>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</si>
  <si>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</si>
  <si>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</si>
  <si>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</si>
  <si>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</si>
  <si>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</si>
  <si>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</si>
  <si>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</si>
  <si>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</si>
  <si>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</si>
  <si>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</si>
  <si>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</si>
  <si>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</si>
  <si>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</si>
  <si>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</si>
  <si>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</si>
  <si>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</si>
  <si>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</si>
  <si>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</si>
  <si>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</si>
  <si>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</si>
  <si>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</si>
  <si>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</si>
  <si>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</si>
  <si>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</si>
  <si>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</si>
  <si>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</si>
  <si>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</si>
  <si>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</si>
  <si>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</si>
  <si>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</si>
  <si>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</si>
  <si>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</si>
  <si>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</si>
  <si>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</si>
  <si>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</si>
  <si>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</si>
  <si>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</si>
  <si>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</si>
  <si>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</si>
  <si>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</si>
  <si>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</si>
  <si>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</si>
  <si>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</si>
  <si>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</si>
  <si>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</si>
  <si>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</si>
  <si>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</si>
  <si>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</si>
  <si>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</si>
  <si>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</si>
  <si>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</si>
  <si>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</si>
  <si>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</si>
  <si>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</si>
  <si>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</si>
  <si>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</si>
  <si>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</si>
  <si>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</si>
  <si>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</si>
  <si>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</si>
  <si>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</si>
  <si>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</si>
  <si>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</si>
  <si>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</si>
  <si>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</si>
  <si>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</si>
  <si>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</si>
  <si>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</si>
  <si>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</si>
  <si>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</si>
  <si>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</si>
  <si>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</si>
  <si>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</si>
  <si>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</si>
  <si>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</si>
  <si>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</si>
  <si>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</si>
  <si>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</si>
  <si>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</si>
  <si>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</si>
  <si>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</si>
  <si>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</si>
  <si>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</si>
  <si>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</si>
  <si>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</si>
  <si>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</si>
  <si>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</si>
  <si>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</si>
  <si>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</si>
  <si>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</si>
  <si>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</si>
  <si>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</si>
  <si>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</si>
  <si>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</si>
  <si>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</si>
  <si>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</si>
  <si>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</si>
  <si>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</si>
  <si>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</si>
  <si>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</si>
  <si>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</si>
  <si>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</si>
  <si>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</si>
  <si>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</si>
  <si>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</si>
  <si>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</si>
  <si>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</si>
  <si>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</si>
  <si>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</si>
  <si>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</si>
  <si>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</si>
  <si>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</si>
  <si>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</si>
  <si>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</si>
  <si>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</si>
  <si>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</si>
  <si>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</si>
  <si>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</si>
  <si>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</si>
  <si>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</si>
  <si>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</si>
  <si>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</si>
  <si>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</si>
  <si>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</si>
  <si>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</si>
  <si>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</si>
  <si>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</si>
  <si>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</si>
  <si>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</si>
  <si>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</si>
  <si>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</si>
  <si>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</si>
  <si>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</si>
  <si>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</si>
  <si>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</si>
  <si>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</si>
  <si>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</si>
  <si>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</si>
  <si>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</si>
  <si>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</si>
  <si>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</si>
  <si>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</si>
  <si>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</si>
  <si>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</si>
  <si>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</si>
  <si>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</si>
  <si>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</si>
  <si>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</si>
  <si>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</si>
  <si>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</si>
  <si>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</si>
  <si>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</si>
  <si>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</si>
  <si>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</si>
  <si>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</si>
  <si>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</si>
  <si>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</si>
  <si>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</si>
  <si>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</si>
  <si>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</si>
  <si>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</si>
  <si>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</si>
  <si>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</si>
  <si>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</si>
  <si>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</si>
  <si>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</si>
  <si>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</si>
  <si>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</si>
  <si>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</si>
  <si>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</si>
  <si>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</si>
  <si>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</si>
  <si>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</si>
  <si>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</si>
  <si>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</si>
  <si>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</si>
  <si>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</si>
  <si>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</si>
  <si>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</si>
  <si>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</si>
  <si>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</si>
  <si>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</si>
  <si>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</si>
  <si>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</si>
  <si>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</si>
  <si>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</si>
  <si>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</si>
  <si>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</si>
  <si>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</si>
  <si>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</si>
  <si>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</si>
  <si>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</si>
  <si>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</si>
  <si>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</si>
  <si>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</si>
  <si>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</si>
  <si>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</si>
  <si>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</si>
  <si>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</si>
  <si>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</si>
  <si>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</si>
  <si>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</si>
  <si>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</si>
  <si>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</si>
  <si>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</si>
  <si>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</si>
  <si>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</si>
  <si>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</si>
  <si>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</si>
  <si>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</si>
  <si>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</si>
  <si>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</si>
  <si>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</si>
  <si>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</si>
  <si>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</si>
  <si>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</si>
  <si>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</si>
  <si>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</si>
  <si>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</si>
  <si>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</si>
  <si>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</si>
  <si>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</si>
  <si>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</si>
  <si>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</si>
  <si>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</si>
  <si>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</si>
  <si>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</si>
  <si>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</si>
  <si>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</si>
  <si>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</si>
  <si>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</si>
  <si>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</si>
  <si>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</si>
  <si>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</si>
  <si>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</si>
  <si>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</si>
  <si>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</si>
  <si>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</si>
  <si>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</si>
  <si>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</si>
  <si>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</si>
  <si>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</si>
  <si>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</si>
  <si>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</si>
  <si>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</si>
  <si>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</si>
  <si>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</si>
  <si>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</si>
  <si>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</si>
  <si>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</si>
  <si>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</si>
  <si>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</si>
  <si>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</si>
  <si>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</si>
  <si>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</si>
  <si>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</si>
  <si>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</si>
  <si>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</si>
  <si>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</si>
  <si>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</si>
  <si>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</si>
  <si>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</si>
  <si>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</si>
  <si>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</si>
  <si>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</si>
  <si>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</si>
  <si>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</si>
  <si>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</si>
  <si>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</si>
  <si>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</si>
  <si>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</si>
  <si>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</si>
  <si>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</si>
  <si>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</si>
  <si>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</si>
  <si>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</si>
  <si>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</si>
  <si>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</si>
  <si>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</si>
  <si>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</si>
  <si>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</si>
  <si>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</si>
  <si>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</si>
  <si>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</si>
  <si>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</si>
  <si>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</si>
  <si>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</si>
  <si>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</si>
  <si>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</si>
  <si>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</si>
  <si>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</si>
  <si>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</si>
  <si>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</si>
  <si>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</si>
  <si>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</si>
  <si>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</si>
  <si>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</si>
  <si>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</si>
  <si>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</si>
  <si>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</si>
  <si>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</si>
  <si>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</si>
  <si>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</si>
  <si>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</si>
  <si>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</si>
  <si>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</si>
  <si>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</si>
  <si>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</si>
  <si>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</si>
  <si>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</si>
  <si>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</si>
  <si>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</si>
  <si>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</si>
  <si>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</si>
  <si>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</si>
  <si>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</si>
  <si>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</si>
  <si>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</si>
  <si>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</si>
  <si>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</si>
  <si>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</si>
  <si>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</si>
  <si>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</si>
  <si>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</si>
  <si>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</si>
  <si>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</si>
  <si>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</si>
  <si>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</si>
  <si>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</si>
  <si>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</si>
  <si>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</si>
  <si>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</si>
  <si>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</si>
  <si>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</si>
  <si>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</si>
  <si>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</si>
  <si>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</si>
  <si>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</si>
  <si>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</si>
  <si>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</si>
  <si>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</si>
  <si>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</si>
  <si>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</si>
  <si>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</si>
  <si>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</si>
  <si>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</si>
  <si>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</si>
  <si>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</si>
  <si>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</si>
  <si>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</si>
  <si>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</si>
  <si>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</si>
  <si>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</si>
  <si>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</si>
  <si>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</si>
  <si>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</si>
  <si>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</si>
  <si>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</si>
  <si>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</si>
  <si>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</si>
  <si>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</si>
  <si>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</si>
  <si>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</si>
  <si>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</si>
  <si>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</si>
  <si>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</si>
  <si>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</si>
  <si>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</si>
  <si>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</si>
  <si>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</si>
  <si>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</si>
  <si>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</si>
  <si>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</si>
  <si>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</si>
  <si>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</si>
  <si>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</si>
  <si>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</si>
  <si>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</si>
  <si>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</si>
  <si>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</si>
  <si>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</si>
  <si>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</si>
  <si>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</si>
  <si>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</si>
  <si>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</si>
  <si>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</si>
  <si>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</si>
  <si>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</si>
  <si>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</si>
  <si>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</si>
  <si>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</si>
  <si>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</si>
  <si>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</si>
  <si>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</si>
  <si>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</si>
  <si>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</si>
  <si>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</si>
  <si>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</si>
  <si>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</si>
  <si>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</si>
  <si>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</si>
  <si>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</si>
  <si>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</si>
  <si>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</si>
  <si>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</si>
  <si>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</si>
  <si>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</si>
  <si>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</si>
  <si>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</si>
  <si>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</si>
  <si>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</si>
  <si>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</si>
  <si>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</si>
  <si>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</si>
  <si>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</si>
  <si>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</si>
  <si>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</si>
  <si>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</si>
  <si>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</si>
  <si>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</si>
  <si>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</si>
  <si>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</si>
  <si>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</si>
  <si>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</si>
  <si>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</si>
  <si>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</si>
  <si>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</si>
  <si>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</si>
  <si>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</si>
  <si>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</si>
  <si>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</si>
  <si>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</si>
  <si>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</si>
  <si>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</si>
  <si>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</si>
  <si>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</si>
  <si>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</si>
  <si>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</si>
  <si>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</si>
  <si>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</si>
  <si>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</si>
  <si>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</si>
  <si>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</si>
  <si>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</si>
  <si>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</si>
  <si>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</si>
  <si>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</si>
  <si>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</si>
  <si>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</si>
  <si>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</si>
  <si>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</si>
  <si>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</si>
  <si>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</si>
  <si>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</si>
  <si>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</si>
  <si>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</si>
  <si>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</si>
  <si>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</si>
  <si>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</si>
  <si>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</si>
  <si>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</si>
  <si>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</si>
  <si>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</si>
  <si>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</si>
  <si>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</si>
  <si>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</si>
  <si>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</si>
  <si>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</si>
  <si>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</si>
  <si>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</si>
  <si>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</si>
  <si>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</si>
  <si>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</si>
  <si>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</si>
  <si>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</si>
  <si>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</si>
  <si>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</si>
  <si>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</si>
  <si>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</si>
  <si>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</si>
  <si>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</si>
  <si>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</si>
  <si>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</si>
  <si>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</si>
  <si>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</si>
  <si>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</si>
  <si>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</si>
  <si>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</si>
  <si>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</si>
  <si>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</si>
  <si>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</si>
  <si>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</si>
  <si>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</si>
  <si>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</si>
  <si>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</si>
  <si>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</si>
  <si>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</si>
  <si>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</si>
  <si>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</si>
  <si>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</si>
  <si>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</si>
  <si>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</si>
  <si>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</si>
  <si>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</si>
  <si>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</si>
  <si>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</si>
  <si>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</si>
  <si>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</si>
  <si>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</si>
  <si>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</si>
  <si>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</si>
  <si>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</si>
  <si>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</si>
  <si>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</si>
  <si>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</si>
  <si>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</si>
  <si>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</si>
  <si>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</si>
  <si>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</si>
  <si>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</si>
  <si>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</si>
  <si>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</si>
  <si>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</si>
  <si>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</si>
  <si>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</si>
  <si>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</si>
  <si>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</si>
  <si>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</si>
  <si>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</si>
  <si>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</si>
  <si>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</si>
  <si>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</si>
  <si>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</si>
  <si>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</si>
  <si>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</si>
  <si>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</si>
  <si>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</si>
  <si>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</si>
  <si>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</si>
  <si>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</si>
  <si>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</si>
  <si>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</si>
  <si>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</si>
  <si>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</si>
  <si>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</si>
  <si>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</si>
  <si>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</si>
  <si>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</si>
  <si>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</si>
  <si>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</si>
  <si>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</si>
  <si>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</si>
  <si>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</si>
  <si>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</si>
  <si>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</si>
  <si>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</si>
  <si>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</si>
  <si>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</si>
  <si>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</si>
  <si>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</si>
  <si>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</si>
  <si>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</si>
  <si>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</si>
  <si>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</si>
  <si>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</si>
  <si>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</si>
  <si>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</si>
  <si>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</si>
  <si>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</si>
  <si>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</si>
  <si>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</si>
  <si>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</si>
  <si>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</si>
  <si>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</si>
  <si>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</si>
  <si>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</si>
  <si>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</si>
  <si>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</si>
  <si>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</si>
  <si>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</si>
  <si>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</si>
  <si>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</si>
  <si>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</si>
  <si>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</si>
  <si>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</si>
  <si>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</si>
  <si>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</si>
  <si>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</si>
  <si>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</si>
  <si>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</si>
  <si>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</si>
  <si>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</si>
  <si>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</si>
  <si>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</si>
  <si>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</si>
  <si>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</si>
  <si>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</si>
  <si>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</si>
  <si>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</si>
  <si>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</si>
  <si>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</si>
  <si>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</si>
  <si>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</si>
  <si>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</si>
  <si>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</si>
  <si>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</si>
  <si>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</si>
  <si>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</si>
  <si>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</si>
  <si>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</si>
  <si>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</si>
  <si>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</si>
  <si>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</si>
  <si>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</si>
  <si>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</si>
  <si>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</si>
  <si>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</si>
  <si>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</si>
  <si>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</si>
  <si>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</si>
  <si>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</si>
  <si>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</si>
  <si>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</si>
  <si>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</si>
  <si>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</si>
  <si>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</si>
  <si>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</si>
  <si>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</si>
  <si>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</si>
  <si>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</si>
  <si>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</si>
  <si>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</si>
  <si>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</si>
  <si>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</si>
  <si>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</si>
  <si>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</si>
  <si>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</si>
  <si>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</si>
  <si>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</si>
  <si>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</si>
  <si>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</si>
  <si>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</si>
  <si>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</si>
  <si>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</si>
  <si>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</si>
  <si>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</si>
  <si>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</si>
  <si>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</si>
  <si>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</si>
  <si>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</si>
  <si>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</si>
  <si>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</si>
  <si>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</si>
  <si>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</si>
  <si>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</si>
  <si>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</si>
  <si>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</si>
  <si>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</si>
  <si>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</si>
  <si>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</si>
  <si>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</si>
  <si>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</si>
  <si>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</si>
  <si>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</si>
  <si>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</si>
  <si>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</si>
  <si>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</si>
  <si>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</si>
  <si>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</si>
  <si>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</si>
  <si>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</si>
  <si>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</si>
  <si>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</si>
  <si>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</si>
  <si>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</si>
  <si>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</si>
  <si>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</si>
  <si>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</si>
  <si>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</si>
  <si>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</si>
  <si>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</si>
  <si>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</si>
  <si>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</si>
  <si>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</si>
  <si>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</si>
  <si>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</si>
  <si>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</si>
  <si>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</si>
  <si>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</si>
  <si>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</si>
  <si>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</si>
  <si>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</si>
  <si>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</si>
  <si>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</si>
  <si>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</si>
  <si>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</si>
  <si>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</si>
  <si>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</si>
  <si>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</si>
  <si>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</si>
  <si>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</si>
  <si>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</si>
  <si>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</si>
  <si>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</si>
  <si>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</si>
  <si>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</si>
  <si>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</si>
  <si>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</si>
  <si>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</si>
  <si>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</si>
  <si>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</si>
  <si>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</si>
  <si>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</si>
  <si>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</si>
  <si>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</si>
  <si>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</si>
  <si>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</si>
  <si>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</si>
  <si>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</si>
  <si>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</si>
  <si>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</si>
  <si>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</si>
  <si>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</si>
  <si>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</si>
  <si>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</si>
  <si>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</si>
  <si>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</si>
  <si>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</si>
  <si>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</si>
  <si>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</si>
  <si>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</si>
  <si>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</si>
  <si>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</si>
  <si>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</si>
  <si>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</si>
  <si>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</si>
  <si>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</si>
  <si>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</si>
  <si>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</si>
  <si>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</si>
  <si>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</si>
  <si>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</si>
  <si>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</si>
  <si>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</si>
  <si>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</si>
  <si>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</si>
  <si>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</si>
  <si>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</si>
  <si>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</si>
  <si>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</si>
  <si>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</si>
  <si>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</si>
  <si>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</si>
  <si>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</si>
  <si>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</si>
  <si>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</si>
  <si>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</si>
  <si>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</si>
  <si>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</si>
  <si>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</si>
  <si>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</si>
  <si>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</si>
  <si>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</si>
  <si>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</si>
  <si>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</si>
  <si>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</si>
  <si>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</si>
  <si>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</si>
  <si>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</si>
  <si>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</si>
  <si>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</si>
  <si>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</si>
  <si>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</si>
  <si>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</si>
  <si>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</si>
  <si>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</si>
  <si>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</si>
  <si>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</si>
  <si>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</si>
  <si>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</si>
  <si>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</si>
  <si>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</si>
  <si>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</si>
  <si>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</si>
  <si>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</si>
  <si>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</si>
  <si>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</si>
  <si>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</si>
  <si>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</si>
  <si>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</si>
  <si>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</si>
  <si>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</si>
  <si>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</si>
  <si>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</si>
  <si>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</si>
  <si>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</si>
  <si>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</si>
  <si>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</si>
  <si>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</si>
  <si>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</si>
  <si>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</si>
  <si>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</si>
  <si>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</si>
  <si>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</si>
  <si>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</si>
  <si>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</si>
  <si>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</si>
  <si>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</si>
  <si>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</si>
  <si>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</si>
  <si>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</si>
  <si>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</si>
  <si>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</si>
  <si>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</si>
  <si>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</si>
  <si>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</si>
  <si>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</si>
  <si>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</si>
  <si>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</si>
  <si>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</si>
  <si>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</si>
  <si>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</si>
  <si>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</si>
  <si>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</si>
  <si>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</si>
  <si>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</si>
  <si>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</si>
  <si>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</si>
  <si>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</si>
  <si>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</si>
  <si>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</si>
  <si>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</si>
  <si>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</si>
  <si>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</si>
  <si>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</si>
  <si>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</si>
  <si>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</si>
  <si>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</si>
  <si>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</si>
  <si>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</si>
  <si>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</si>
  <si>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</si>
  <si>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</si>
  <si>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</si>
  <si>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</si>
  <si>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</si>
  <si>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</si>
  <si>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</si>
  <si>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</si>
  <si>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</si>
  <si>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</si>
  <si>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</si>
  <si>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</si>
  <si>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</si>
  <si>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</si>
  <si>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</si>
  <si>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</si>
  <si>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</si>
  <si>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</si>
  <si>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</si>
  <si>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</si>
  <si>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</si>
  <si>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</si>
  <si>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</si>
  <si>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</si>
  <si>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</si>
  <si>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</si>
  <si>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</si>
  <si>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</si>
  <si>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</si>
  <si>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</si>
  <si>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</si>
  <si>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</si>
  <si>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</si>
  <si>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</si>
  <si>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</si>
  <si>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</si>
  <si>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</si>
  <si>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</si>
  <si>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</si>
  <si>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</si>
  <si>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</si>
  <si>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</si>
  <si>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</si>
  <si>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</si>
  <si>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</si>
  <si>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</si>
  <si>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</si>
  <si>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</si>
  <si>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</si>
  <si>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</si>
  <si>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</si>
  <si>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</si>
  <si>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</si>
  <si>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</si>
  <si>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</si>
  <si>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</si>
  <si>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</si>
  <si>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</si>
  <si>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</si>
  <si>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</si>
  <si>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</si>
  <si>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</si>
  <si>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</si>
  <si>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</si>
  <si>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</si>
  <si>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</si>
  <si>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</si>
  <si>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</si>
  <si>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</si>
  <si>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</si>
  <si>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</si>
  <si>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</si>
  <si>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</si>
  <si>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</si>
  <si>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</si>
  <si>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</si>
  <si>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</si>
  <si>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</si>
  <si>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</si>
  <si>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</si>
  <si>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</si>
  <si>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</si>
  <si>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</si>
  <si>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</si>
  <si>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</si>
  <si>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</si>
  <si>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</si>
  <si>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</si>
  <si>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</si>
  <si>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</si>
  <si>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</si>
  <si>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</si>
  <si>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</si>
  <si>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</si>
  <si>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</si>
  <si>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</si>
  <si>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</si>
  <si>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</si>
  <si>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</si>
  <si>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</si>
  <si>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</si>
  <si>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</si>
  <si>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</si>
  <si>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</si>
  <si>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</si>
  <si>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</si>
  <si>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</si>
  <si>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</si>
  <si>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</si>
  <si>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</si>
  <si>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</si>
  <si>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</si>
  <si>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</si>
  <si>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</si>
  <si>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</si>
  <si>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</si>
  <si>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</si>
  <si>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</si>
  <si>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</si>
  <si>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</si>
  <si>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</si>
  <si>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</si>
  <si>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</si>
  <si>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</si>
  <si>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</si>
  <si>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</si>
  <si>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</si>
  <si>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</si>
  <si>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</si>
  <si>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</si>
  <si>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</si>
  <si>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</si>
  <si>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</si>
  <si>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</si>
  <si>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</si>
  <si>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</si>
  <si>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</si>
  <si>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</si>
  <si>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</si>
  <si>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</si>
  <si>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</si>
  <si>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</si>
  <si>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</si>
  <si>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</si>
  <si>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</si>
  <si>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</si>
  <si>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</si>
  <si>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</si>
  <si>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</si>
  <si>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</si>
  <si>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</si>
  <si>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</si>
  <si>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</si>
  <si>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</si>
  <si>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</si>
  <si>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</si>
  <si>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</si>
  <si>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</si>
  <si>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</si>
  <si>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</si>
  <si>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</si>
  <si>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</si>
  <si>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</si>
  <si>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</si>
  <si>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</si>
  <si>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</si>
  <si>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</si>
  <si>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</si>
  <si>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</si>
  <si>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</si>
  <si>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</si>
  <si>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</si>
  <si>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</si>
  <si>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</si>
  <si>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</si>
  <si>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</si>
  <si>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</si>
  <si>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</si>
  <si>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</si>
  <si>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</si>
  <si>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</si>
  <si>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</si>
  <si>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</si>
  <si>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</si>
  <si>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</si>
  <si>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</si>
  <si>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</si>
  <si>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</si>
  <si>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</si>
  <si>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</si>
  <si>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</si>
  <si>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</si>
  <si>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</si>
  <si>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</si>
  <si>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</si>
  <si>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</si>
  <si>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</si>
  <si>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</si>
  <si>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</si>
  <si>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</si>
  <si>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</si>
  <si>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</si>
  <si>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</si>
  <si>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</si>
  <si>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</si>
  <si>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</si>
  <si>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</si>
  <si>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</si>
  <si>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</si>
  <si>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</si>
  <si>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</si>
  <si>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</si>
  <si>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</si>
  <si>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</si>
  <si>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</si>
  <si>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</si>
  <si>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</si>
  <si>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</si>
  <si>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</si>
  <si>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</si>
  <si>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</si>
  <si>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</si>
  <si>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</si>
  <si>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</si>
  <si>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</si>
  <si>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</si>
  <si>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</si>
  <si>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</si>
  <si>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</si>
  <si>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</si>
  <si>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</si>
  <si>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</si>
  <si>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</si>
  <si>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</si>
  <si>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</si>
  <si>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</si>
  <si>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</si>
  <si>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</si>
  <si>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</si>
  <si>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</si>
  <si>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</si>
  <si>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</si>
  <si>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</si>
  <si>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</si>
  <si>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</si>
  <si>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</si>
  <si>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</si>
  <si>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</si>
  <si>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</si>
  <si>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</si>
  <si>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</si>
  <si>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</si>
  <si>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</si>
  <si>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</si>
  <si>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</si>
  <si>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</si>
  <si>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</si>
  <si>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</si>
  <si>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</si>
  <si>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</si>
  <si>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</si>
  <si>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</si>
  <si>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</si>
  <si>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</si>
  <si>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</si>
  <si>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</si>
  <si>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</si>
  <si>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</si>
  <si>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</si>
  <si>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</si>
  <si>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</si>
  <si>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</si>
  <si>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</si>
  <si>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</si>
  <si>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</si>
  <si>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</si>
  <si>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</si>
  <si>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</si>
  <si>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</si>
  <si>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</si>
  <si>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</si>
  <si>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</si>
  <si>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</si>
  <si>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</si>
  <si>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</si>
  <si>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</si>
  <si>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</si>
  <si>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</si>
  <si>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</si>
  <si>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</si>
  <si>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</si>
  <si>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</si>
  <si>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</si>
  <si>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</si>
  <si>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</si>
  <si>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</si>
  <si>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</si>
  <si>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</si>
  <si>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</si>
  <si>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</si>
  <si>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</si>
  <si>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</si>
  <si>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</si>
  <si>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</si>
  <si>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</si>
  <si>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</si>
  <si>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</si>
  <si>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</si>
  <si>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</si>
  <si>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</si>
  <si>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</si>
  <si>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</si>
  <si>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</si>
  <si>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</si>
  <si>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</si>
  <si>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</si>
  <si>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</si>
  <si>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</si>
  <si>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</si>
  <si>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</si>
  <si>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</si>
  <si>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</si>
  <si>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</si>
  <si>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</si>
  <si>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</si>
  <si>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</si>
  <si>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</si>
  <si>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</si>
  <si>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</si>
  <si>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</si>
  <si>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</si>
  <si>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</si>
  <si>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</si>
  <si>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</si>
  <si>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</si>
  <si>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</si>
  <si>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</si>
  <si>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</si>
  <si>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</si>
  <si>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</si>
  <si>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</si>
  <si>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</si>
  <si>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</si>
  <si>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</si>
  <si>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</si>
  <si>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</si>
  <si>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</si>
  <si>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</si>
  <si>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</si>
  <si>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</si>
  <si>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</si>
  <si>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</si>
  <si>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</si>
  <si>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</si>
  <si>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</si>
  <si>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</si>
  <si>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</si>
  <si>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</si>
  <si>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</si>
  <si>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</si>
  <si>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</si>
  <si>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</si>
  <si>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</si>
  <si>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</si>
  <si>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</si>
  <si>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</si>
  <si>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</si>
  <si>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</si>
  <si>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</si>
  <si>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</si>
  <si>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</si>
  <si>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</si>
  <si>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</si>
  <si>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</si>
  <si>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</si>
  <si>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</si>
  <si>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</si>
  <si>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</si>
  <si>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</si>
  <si>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</si>
  <si>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</si>
  <si>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</si>
  <si>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</si>
  <si>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</si>
  <si>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</si>
  <si>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</si>
  <si>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</si>
  <si>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</si>
  <si>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</si>
  <si>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</si>
  <si>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</si>
  <si>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</si>
  <si>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</si>
  <si>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</si>
  <si>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</si>
  <si>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</si>
  <si>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</si>
  <si>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</si>
  <si>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</si>
  <si>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</si>
  <si>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</si>
  <si>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</si>
  <si>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</si>
  <si>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</si>
  <si>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</si>
  <si>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</si>
  <si>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</si>
  <si>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</si>
  <si>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</si>
  <si>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</si>
  <si>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</si>
  <si>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</si>
  <si>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</si>
  <si>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</si>
  <si>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</si>
  <si>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</si>
  <si>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</si>
  <si>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</si>
  <si>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</si>
  <si>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</si>
  <si>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</si>
  <si>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</si>
  <si>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</si>
  <si>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</si>
  <si>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</si>
  <si>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</si>
  <si>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</si>
  <si>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</si>
  <si>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</si>
  <si>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</si>
  <si>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</si>
  <si>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</si>
  <si>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</si>
  <si>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</si>
  <si>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</si>
  <si>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</si>
  <si>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</si>
  <si>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</si>
  <si>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</si>
  <si>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</si>
  <si>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</si>
  <si>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</si>
  <si>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</si>
  <si>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</si>
  <si>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</si>
  <si>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</si>
  <si>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</si>
  <si>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</si>
  <si>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</si>
  <si>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</si>
  <si>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</si>
  <si>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</si>
  <si>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</si>
  <si>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</si>
  <si>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</si>
  <si>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</si>
  <si>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</si>
  <si>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</si>
  <si>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</si>
  <si>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</si>
  <si>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</si>
  <si>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</si>
  <si>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</si>
  <si>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</si>
  <si>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</si>
  <si>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</si>
  <si>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</si>
  <si>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</si>
  <si>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</si>
  <si>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</si>
  <si>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</si>
  <si>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</si>
  <si>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</si>
  <si>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</si>
  <si>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</si>
  <si>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</si>
  <si>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</si>
  <si>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</si>
  <si>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</si>
  <si>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</si>
  <si>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</si>
  <si>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</si>
  <si>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</si>
  <si>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</si>
  <si>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</si>
  <si>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</si>
  <si>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</si>
  <si>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</si>
  <si>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</si>
  <si>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</si>
  <si>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</si>
  <si>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</si>
  <si>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</si>
  <si>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</si>
  <si>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</si>
  <si>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</si>
  <si>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</si>
  <si>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</si>
  <si>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</si>
  <si>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</si>
  <si>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</si>
  <si>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</si>
  <si>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</si>
  <si>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</si>
  <si>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</si>
  <si>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</si>
  <si>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</si>
  <si>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</si>
  <si>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</si>
  <si>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</si>
  <si>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</si>
  <si>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</si>
  <si>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</si>
  <si>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</si>
  <si>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</si>
  <si>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</si>
  <si>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</si>
  <si>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</si>
  <si>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</si>
  <si>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</si>
  <si>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</si>
  <si>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</si>
  <si>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</si>
  <si>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</si>
  <si>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</si>
  <si>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</si>
  <si>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</si>
  <si>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</si>
  <si>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</si>
  <si>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</si>
  <si>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</si>
  <si>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</si>
  <si>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</si>
  <si>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</si>
  <si>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</si>
  <si>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</si>
  <si>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</si>
  <si>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</si>
  <si>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</si>
  <si>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</si>
  <si>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</si>
  <si>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</si>
  <si>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</si>
  <si>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</si>
  <si>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</si>
  <si>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</si>
  <si>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</si>
  <si>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</si>
  <si>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</si>
  <si>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</si>
  <si>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</si>
  <si>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</si>
  <si>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</si>
  <si>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</si>
  <si>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</si>
  <si>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</si>
  <si>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</si>
  <si>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</si>
  <si>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</si>
  <si>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</si>
  <si>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</si>
  <si>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</si>
  <si>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</si>
  <si>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</si>
  <si>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</si>
  <si>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</si>
  <si>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</si>
  <si>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</si>
  <si>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</si>
  <si>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</si>
  <si>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</si>
  <si>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</si>
  <si>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</si>
  <si>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</si>
  <si>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</si>
  <si>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</si>
  <si>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</si>
  <si>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</si>
  <si>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</si>
  <si>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</si>
  <si>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</si>
  <si>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</si>
  <si>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</si>
  <si>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</si>
  <si>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</si>
  <si>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</si>
  <si>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</si>
  <si>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</si>
  <si>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</si>
  <si>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</si>
  <si>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</si>
  <si>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</si>
  <si>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</si>
  <si>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</si>
  <si>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</si>
  <si>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</si>
  <si>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</si>
  <si>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</si>
  <si>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</si>
  <si>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</si>
  <si>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</si>
  <si>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</si>
  <si>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</si>
  <si>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</si>
  <si>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</si>
  <si>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</si>
  <si>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</si>
  <si>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</si>
  <si>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</si>
  <si>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</si>
  <si>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</si>
  <si>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</si>
  <si>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</si>
  <si>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</si>
  <si>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</si>
  <si>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</si>
  <si>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</si>
  <si>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</si>
  <si>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</si>
  <si>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</si>
  <si>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</si>
  <si>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</si>
  <si>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</si>
  <si>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</si>
  <si>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</si>
  <si>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</si>
  <si>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</si>
  <si>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</si>
  <si>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</si>
  <si>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</si>
  <si>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</si>
  <si>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</si>
  <si>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</si>
  <si>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</si>
  <si>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</si>
  <si>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</si>
  <si>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</si>
  <si>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</si>
  <si>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</si>
  <si>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</si>
  <si>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</si>
  <si>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</si>
  <si>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</si>
  <si>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</si>
  <si>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</si>
  <si>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</si>
  <si>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</si>
  <si>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</si>
  <si>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</si>
  <si>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</si>
  <si>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</si>
  <si>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</si>
  <si>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</si>
  <si>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</si>
  <si>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</si>
  <si>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</si>
  <si>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</si>
  <si>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</si>
  <si>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</si>
  <si>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</si>
  <si>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</si>
  <si>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</si>
  <si>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</si>
  <si>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</si>
  <si>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</si>
  <si>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</si>
  <si>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</si>
  <si>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</si>
  <si>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</si>
  <si>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</si>
  <si>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</si>
  <si>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</si>
  <si>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</si>
  <si>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</si>
  <si>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</si>
  <si>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</si>
  <si>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</si>
  <si>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</si>
  <si>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</si>
  <si>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</si>
  <si>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</si>
  <si>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</si>
  <si>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</si>
  <si>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</si>
  <si>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</si>
  <si>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</si>
  <si>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</si>
  <si>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</si>
  <si>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</si>
  <si>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</si>
  <si>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</si>
  <si>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</si>
  <si>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</si>
  <si>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</si>
  <si>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</si>
  <si>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</si>
  <si>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</si>
  <si>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</si>
  <si>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</si>
  <si>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</si>
  <si>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</si>
  <si>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</si>
  <si>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</si>
  <si>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</si>
  <si>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</si>
  <si>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</si>
  <si>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</si>
  <si>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</si>
  <si>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</si>
  <si>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</si>
  <si>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</si>
  <si>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</si>
  <si>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</si>
  <si>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</si>
  <si>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</si>
  <si>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</si>
  <si>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</si>
  <si>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</si>
  <si>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</si>
  <si>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</si>
  <si>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</si>
  <si>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</si>
  <si>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</si>
  <si>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</si>
  <si>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</si>
  <si>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</si>
  <si>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</si>
  <si>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</si>
  <si>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</si>
  <si>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</si>
  <si>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</si>
  <si>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</si>
  <si>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</si>
  <si>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</si>
  <si>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</si>
  <si>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</si>
  <si>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</si>
  <si>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</si>
  <si>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</si>
  <si>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</si>
  <si>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</si>
  <si>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</si>
  <si>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</si>
  <si>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</si>
  <si>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</si>
  <si>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</si>
  <si>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</si>
  <si>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</si>
  <si>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</si>
  <si>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</si>
  <si>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</si>
  <si>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</si>
  <si>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</si>
  <si>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</si>
  <si>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</si>
  <si>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</si>
  <si>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</si>
  <si>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</si>
  <si>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</si>
  <si>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</si>
  <si>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</si>
  <si>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</si>
  <si>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</si>
  <si>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</si>
  <si>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</si>
  <si>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</si>
  <si>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</si>
  <si>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</si>
  <si>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</si>
  <si>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</si>
  <si>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</si>
  <si>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</si>
  <si>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</si>
  <si>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</si>
  <si>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</si>
  <si>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</si>
  <si>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</si>
  <si>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</si>
  <si>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</si>
  <si>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</si>
  <si>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</si>
  <si>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</si>
  <si>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</si>
  <si>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</si>
  <si>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</si>
  <si>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</si>
  <si>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</si>
  <si>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</si>
  <si>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</si>
  <si>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</si>
  <si>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</si>
  <si>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</si>
  <si>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</si>
  <si>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</si>
  <si>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</si>
  <si>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</si>
  <si>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</si>
  <si>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</si>
  <si>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</si>
  <si>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</si>
  <si>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</si>
  <si>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</si>
  <si>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</si>
  <si>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</si>
  <si>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</si>
  <si>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</si>
  <si>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</si>
  <si>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</si>
  <si>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</si>
  <si>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</si>
  <si>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</si>
  <si>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</si>
  <si>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</si>
  <si>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</si>
  <si>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</si>
  <si>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</si>
  <si>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</si>
  <si>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</si>
  <si>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</si>
  <si>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</si>
  <si>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</si>
  <si>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</si>
  <si>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</si>
  <si>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</si>
  <si>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</si>
  <si>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</si>
  <si>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</si>
  <si>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</si>
  <si>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</si>
  <si>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</si>
  <si>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</si>
  <si>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</si>
  <si>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</si>
  <si>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</si>
  <si>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</si>
  <si>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</si>
  <si>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</si>
  <si>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</si>
  <si>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</si>
  <si>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</si>
  <si>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</si>
  <si>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</si>
  <si>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</si>
  <si>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</si>
  <si>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</si>
  <si>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</si>
  <si>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</si>
  <si>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</si>
  <si>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</si>
  <si>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</si>
  <si>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</si>
  <si>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</si>
  <si>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</si>
  <si>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</si>
  <si>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</si>
  <si>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</si>
  <si>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</si>
  <si>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</si>
  <si>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</si>
  <si>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</si>
  <si>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</si>
  <si>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</si>
  <si>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</si>
  <si>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</si>
  <si>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</si>
  <si>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</si>
  <si>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</si>
  <si>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</si>
  <si>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</si>
  <si>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</si>
  <si>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</si>
  <si>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</si>
  <si>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</si>
  <si>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</si>
  <si>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</si>
  <si>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</si>
  <si>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</si>
  <si>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</si>
  <si>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</si>
  <si>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</si>
  <si>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</si>
  <si>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</si>
  <si>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</si>
  <si>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</si>
  <si>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</si>
  <si>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</si>
  <si>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</si>
  <si>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</si>
  <si>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</si>
  <si>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</si>
  <si>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</si>
  <si>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</si>
  <si>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</si>
  <si>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</si>
  <si>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</si>
  <si>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</si>
  <si>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</si>
  <si>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</si>
  <si>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</si>
  <si>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</si>
  <si>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</si>
  <si>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</si>
  <si>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</si>
  <si>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</si>
  <si>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</si>
  <si>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</si>
  <si>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</si>
  <si>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</si>
  <si>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</si>
  <si>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</si>
  <si>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</si>
  <si>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</si>
  <si>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</si>
  <si>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</si>
  <si>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</si>
  <si>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</si>
  <si>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</si>
  <si>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</si>
  <si>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</si>
  <si>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</si>
  <si>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</si>
  <si>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</si>
  <si>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</si>
  <si>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</si>
  <si>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</si>
  <si>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</si>
  <si>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</si>
  <si>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</si>
  <si>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</si>
  <si>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</si>
  <si>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</si>
  <si>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</si>
  <si>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</si>
  <si>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</si>
  <si>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</si>
  <si>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</si>
  <si>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</si>
  <si>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</si>
  <si>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</si>
  <si>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</si>
  <si>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</si>
  <si>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</si>
  <si>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</si>
  <si>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</si>
  <si>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</si>
  <si>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</si>
  <si>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</si>
  <si>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</si>
  <si>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</si>
  <si>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</si>
  <si>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</si>
  <si>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</si>
  <si>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</si>
  <si>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</si>
  <si>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</si>
  <si>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</si>
  <si>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</si>
  <si>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</si>
  <si>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</si>
  <si>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</si>
  <si>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</si>
  <si>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</si>
  <si>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</si>
  <si>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</si>
  <si>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</si>
  <si>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</si>
  <si>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</si>
  <si>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</si>
  <si>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</si>
  <si>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</si>
  <si>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</si>
  <si>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</si>
  <si>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</si>
  <si>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</si>
  <si>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</si>
  <si>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</si>
  <si>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</si>
  <si>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</si>
  <si>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</si>
  <si>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</si>
  <si>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</si>
  <si>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</si>
  <si>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</si>
  <si>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</si>
  <si>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</si>
  <si>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</si>
  <si>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</si>
  <si>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</si>
  <si>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</si>
  <si>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</si>
  <si>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</si>
  <si>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</si>
  <si>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</si>
  <si>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</si>
  <si>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</si>
  <si>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</si>
  <si>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</si>
  <si>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</si>
  <si>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</si>
  <si>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</si>
  <si>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</si>
  <si>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</si>
  <si>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</si>
  <si>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</si>
  <si>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</si>
  <si>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</si>
  <si>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</si>
  <si>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</si>
  <si>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</si>
  <si>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</si>
  <si>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</si>
  <si>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</si>
  <si>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</si>
  <si>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</si>
  <si>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</si>
  <si>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</si>
  <si>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</si>
  <si>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</si>
  <si>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</si>
  <si>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</si>
  <si>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</si>
  <si>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</si>
  <si>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</si>
  <si>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</si>
  <si>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</si>
  <si>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</si>
  <si>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</si>
  <si>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</si>
  <si>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</si>
  <si>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</si>
  <si>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</si>
  <si>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</si>
  <si>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</si>
  <si>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</si>
  <si>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</si>
  <si>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</si>
  <si>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</si>
  <si>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</si>
  <si>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</si>
  <si>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</si>
  <si>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</si>
  <si>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</si>
  <si>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</si>
  <si>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</si>
  <si>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</si>
  <si>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</si>
  <si>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</si>
  <si>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</si>
  <si>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</si>
  <si>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</si>
  <si>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</si>
  <si>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</si>
  <si>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</si>
  <si>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</si>
  <si>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</si>
  <si>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</si>
  <si>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</si>
  <si>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</si>
  <si>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</si>
  <si>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</si>
  <si>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</si>
  <si>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</si>
  <si>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</si>
  <si>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</si>
  <si>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</si>
  <si>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</si>
  <si>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</si>
  <si>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</si>
  <si>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</si>
  <si>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</si>
  <si>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</si>
  <si>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</si>
  <si>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</si>
  <si>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</si>
  <si>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</si>
  <si>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</si>
  <si>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</si>
  <si>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</si>
  <si>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</si>
  <si>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</si>
  <si>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</si>
  <si>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</si>
  <si>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</si>
  <si>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</si>
  <si>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</si>
  <si>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</si>
  <si>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</si>
  <si>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</si>
  <si>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</si>
  <si>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</si>
  <si>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</si>
  <si>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</si>
  <si>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</si>
  <si>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</si>
  <si>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</si>
  <si>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</si>
  <si>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</si>
  <si>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</si>
  <si>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</si>
  <si>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</si>
  <si>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</si>
  <si>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</si>
  <si>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</si>
  <si>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</si>
  <si>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</si>
  <si>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</si>
  <si>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</si>
  <si>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</si>
  <si>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</si>
  <si>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</si>
  <si>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</si>
  <si>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</si>
  <si>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</si>
  <si>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</si>
  <si>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</si>
  <si>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</si>
  <si>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</si>
  <si>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</si>
  <si>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</si>
  <si>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</si>
  <si>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</si>
  <si>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</si>
  <si>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</si>
  <si>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</si>
  <si>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</si>
  <si>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</si>
  <si>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</si>
  <si>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</si>
  <si>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</si>
  <si>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</si>
  <si>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</si>
  <si>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</si>
  <si>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</si>
  <si>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</si>
  <si>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</si>
  <si>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</si>
  <si>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</si>
  <si>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</si>
  <si>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</si>
  <si>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</si>
  <si>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</si>
  <si>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</si>
  <si>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</si>
  <si>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</si>
  <si>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</si>
  <si>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</si>
  <si>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</si>
  <si>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</si>
  <si>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</si>
  <si>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</si>
  <si>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</si>
  <si>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</si>
  <si>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</si>
  <si>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</si>
  <si>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</si>
  <si>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</si>
  <si>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</si>
  <si>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</si>
  <si>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</si>
  <si>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</si>
  <si>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</si>
  <si>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</si>
  <si>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</si>
  <si>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</si>
  <si>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</si>
  <si>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</si>
  <si>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</si>
  <si>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</si>
  <si>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</si>
  <si>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</si>
  <si>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</si>
  <si>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</si>
  <si>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</si>
  <si>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</si>
  <si>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</si>
  <si>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</si>
  <si>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</si>
  <si>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</si>
  <si>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</si>
  <si>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</si>
  <si>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</si>
  <si>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</si>
  <si>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</si>
  <si>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</si>
  <si>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</si>
  <si>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</si>
  <si>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</si>
  <si>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</si>
  <si>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</si>
  <si>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</si>
  <si>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</si>
  <si>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</si>
  <si>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</si>
  <si>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</si>
  <si>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</si>
  <si>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</si>
  <si>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</si>
  <si>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</si>
  <si>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</si>
  <si>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</si>
  <si>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</si>
  <si>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</si>
  <si>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</si>
  <si>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</si>
  <si>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</si>
  <si>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</si>
  <si>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</si>
  <si>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</si>
  <si>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</si>
  <si>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</si>
  <si>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</si>
  <si>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</si>
  <si>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</si>
  <si>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</si>
  <si>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</si>
  <si>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</si>
  <si>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</si>
  <si>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</si>
  <si>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</si>
  <si>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</si>
  <si>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</si>
  <si>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</si>
  <si>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</si>
  <si>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</si>
  <si>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</si>
  <si>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</si>
  <si>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</si>
  <si>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</si>
  <si>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</si>
  <si>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</si>
  <si>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</si>
  <si>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</si>
  <si>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</si>
  <si>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</si>
  <si>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</si>
  <si>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</si>
  <si>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</si>
  <si>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</si>
  <si>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</si>
  <si>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</si>
  <si>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</si>
  <si>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</si>
  <si>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</si>
  <si>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</si>
  <si>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</si>
  <si>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</si>
  <si>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</si>
  <si>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</si>
  <si>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</si>
  <si>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</si>
  <si>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</si>
  <si>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</si>
  <si>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</si>
  <si>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</si>
  <si>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</si>
  <si>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</si>
  <si>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</si>
  <si>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</si>
  <si>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</si>
  <si>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</si>
  <si>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</si>
  <si>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</si>
  <si>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</si>
  <si>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</si>
  <si>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</si>
  <si>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</si>
  <si>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</si>
  <si>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</si>
  <si>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</si>
  <si>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</si>
  <si>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</si>
  <si>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</si>
  <si>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</si>
  <si>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</si>
  <si>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</si>
  <si>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</si>
  <si>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</si>
  <si>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</si>
  <si>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</si>
  <si>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</si>
  <si>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</si>
  <si>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</si>
  <si>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</si>
  <si>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</si>
  <si>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</si>
  <si>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</si>
  <si>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</si>
  <si>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</si>
  <si>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</si>
  <si>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</si>
  <si>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</si>
  <si>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</si>
  <si>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</si>
  <si>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</si>
  <si>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</si>
  <si>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</si>
  <si>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</si>
  <si>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</si>
  <si>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</si>
  <si>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</si>
  <si>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</si>
  <si>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</si>
  <si>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</si>
  <si>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</si>
  <si>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</si>
  <si>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</si>
  <si>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</si>
  <si>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</si>
  <si>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</si>
  <si>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</si>
  <si>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</si>
  <si>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</si>
  <si>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</si>
  <si>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</si>
  <si>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</si>
  <si>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</si>
  <si>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</si>
  <si>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</si>
  <si>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</si>
  <si>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</si>
  <si>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</si>
  <si>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</si>
  <si>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</si>
  <si>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</si>
  <si>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</si>
  <si>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</si>
  <si>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</si>
  <si>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</si>
  <si>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</si>
  <si>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</si>
  <si>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</si>
  <si>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</si>
  <si>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</si>
  <si>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</si>
  <si>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</si>
  <si>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</si>
  <si>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</si>
  <si>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</si>
  <si>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</si>
  <si>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</si>
  <si>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</si>
  <si>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</si>
  <si>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</si>
  <si>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</si>
  <si>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</si>
  <si>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</si>
  <si>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</si>
  <si>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</si>
  <si>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</si>
  <si>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</si>
  <si>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</si>
  <si>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</si>
  <si>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</si>
  <si>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</si>
  <si>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</si>
  <si>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</si>
  <si>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</si>
  <si>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</si>
  <si>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</si>
  <si>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</si>
  <si>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</si>
  <si>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</si>
  <si>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</si>
  <si>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</si>
  <si>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</si>
  <si>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</si>
  <si>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</si>
  <si>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</si>
  <si>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</si>
  <si>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</si>
  <si>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</si>
  <si>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</si>
  <si>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</si>
  <si>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</si>
  <si>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</si>
  <si>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</si>
  <si>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</si>
  <si>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</si>
  <si>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</si>
  <si>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</si>
  <si>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</si>
  <si>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</si>
  <si>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</si>
  <si>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</si>
  <si>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</si>
  <si>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</si>
  <si>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</si>
  <si>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</si>
  <si>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</si>
  <si>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</si>
  <si>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</si>
  <si>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</si>
  <si>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</si>
  <si>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</si>
  <si>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</si>
  <si>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</si>
  <si>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</si>
  <si>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</si>
  <si>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</si>
  <si>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</si>
  <si>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</si>
  <si>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</si>
  <si>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</si>
  <si>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</si>
  <si>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</si>
  <si>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</si>
  <si>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</si>
  <si>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</si>
  <si>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</si>
  <si>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</si>
  <si>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</si>
  <si>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</si>
  <si>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</si>
  <si>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</si>
  <si>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</si>
  <si>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</si>
  <si>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</si>
  <si>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</si>
  <si>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</si>
  <si>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</si>
  <si>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</si>
  <si>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</si>
  <si>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</si>
  <si>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</si>
  <si>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</si>
  <si>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</si>
  <si>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</si>
  <si>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</si>
  <si>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</si>
  <si>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</si>
  <si>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</si>
  <si>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</si>
  <si>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</si>
  <si>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</si>
  <si>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</si>
  <si>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</si>
  <si>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</si>
  <si>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</si>
  <si>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</si>
  <si>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</si>
  <si>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</si>
  <si>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</si>
  <si>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</si>
  <si>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</si>
  <si>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</si>
  <si>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</si>
  <si>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</si>
  <si>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</si>
  <si>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</si>
  <si>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</si>
  <si>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</si>
  <si>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</si>
  <si>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</si>
  <si>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</si>
  <si>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</si>
  <si>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</si>
  <si>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</si>
  <si>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</si>
  <si>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</si>
  <si>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</si>
  <si>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</si>
  <si>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</si>
  <si>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</si>
  <si>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</si>
  <si>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</si>
  <si>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</si>
  <si>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</si>
  <si>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</si>
  <si>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</si>
  <si>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</si>
  <si>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</si>
  <si>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</si>
  <si>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</si>
  <si>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</si>
  <si>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</si>
  <si>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</si>
  <si>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</si>
  <si>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</si>
  <si>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</si>
  <si>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</si>
  <si>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</si>
  <si>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</si>
  <si>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</si>
  <si>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</si>
  <si>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</si>
  <si>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</si>
  <si>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</si>
  <si>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</si>
  <si>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</si>
  <si>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</si>
  <si>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</si>
  <si>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</si>
  <si>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</si>
  <si>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</si>
  <si>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</si>
  <si>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</si>
  <si>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</si>
  <si>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</si>
  <si>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</si>
  <si>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</si>
  <si>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</si>
  <si>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</si>
  <si>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</si>
  <si>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</si>
  <si>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</si>
  <si>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</si>
  <si>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</si>
  <si>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</si>
  <si>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</si>
  <si>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</si>
  <si>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</si>
  <si>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</si>
  <si>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</si>
  <si>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</si>
  <si>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</si>
  <si>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</si>
  <si>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</si>
  <si>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</si>
  <si>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</si>
  <si>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</si>
  <si>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</si>
  <si>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</si>
  <si>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</si>
  <si>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</si>
  <si>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</si>
  <si>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</si>
  <si>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</si>
  <si>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</si>
  <si>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</si>
  <si>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</si>
  <si>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</si>
  <si>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</si>
  <si>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</si>
  <si>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</si>
  <si>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</si>
  <si>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</si>
  <si>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</si>
  <si>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</si>
  <si>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</si>
  <si>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</si>
  <si>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</si>
  <si>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</si>
  <si>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</si>
  <si>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</si>
  <si>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</si>
  <si>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</si>
  <si>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</si>
  <si>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</si>
  <si>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</si>
  <si>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</si>
  <si>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</si>
  <si>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</si>
  <si>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</si>
  <si>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</si>
  <si>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</si>
  <si>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</si>
  <si>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</si>
  <si>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</si>
  <si>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</si>
  <si>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</si>
  <si>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</si>
  <si>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</si>
  <si>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</si>
  <si>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</si>
  <si>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</si>
  <si>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</si>
  <si>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</si>
  <si>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</si>
  <si>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</si>
  <si>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</si>
  <si>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</si>
  <si>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</si>
  <si>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</si>
  <si>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</si>
  <si>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</si>
  <si>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</si>
  <si>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</si>
  <si>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</si>
  <si>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</si>
  <si>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</si>
  <si>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</si>
  <si>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</si>
  <si>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</si>
  <si>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</si>
  <si>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</si>
  <si>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</si>
  <si>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</si>
  <si>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</si>
  <si>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</si>
  <si>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</si>
  <si>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</si>
  <si>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</si>
  <si>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</si>
  <si>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</si>
  <si>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</si>
  <si>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</si>
  <si>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</si>
  <si>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</si>
  <si>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</si>
  <si>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</si>
  <si>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</si>
  <si>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</si>
  <si>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</si>
  <si>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</si>
  <si>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</si>
  <si>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</si>
  <si>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</si>
  <si>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</si>
  <si>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</si>
  <si>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</si>
  <si>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</si>
  <si>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</si>
  <si>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</si>
  <si>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</si>
  <si>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</si>
  <si>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</si>
  <si>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</si>
  <si>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</si>
  <si>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</si>
  <si>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</si>
  <si>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</si>
  <si>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</si>
  <si>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</si>
  <si>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</si>
  <si>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</si>
  <si>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</si>
  <si>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</si>
  <si>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</si>
  <si>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</si>
  <si>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</si>
  <si>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</si>
  <si>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</si>
  <si>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</si>
  <si>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</si>
  <si>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</si>
  <si>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</si>
  <si>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</si>
  <si>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</si>
  <si>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</si>
  <si>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</si>
  <si>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</si>
  <si>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</si>
  <si>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</si>
  <si>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</si>
  <si>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</si>
  <si>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</si>
  <si>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</si>
  <si>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</si>
  <si>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</si>
  <si>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</si>
  <si>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</si>
  <si>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</si>
  <si>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</si>
  <si>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</si>
  <si>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</si>
  <si>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</si>
  <si>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</si>
  <si>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</si>
  <si>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</si>
  <si>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</si>
  <si>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</si>
  <si>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</si>
  <si>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</si>
  <si>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</si>
  <si>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</si>
  <si>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</si>
  <si>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</si>
  <si>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</si>
  <si>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</si>
  <si>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</si>
  <si>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</si>
  <si>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</si>
  <si>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</si>
  <si>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</si>
  <si>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</si>
  <si>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</si>
  <si>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</si>
  <si>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</si>
  <si>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</si>
  <si>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</si>
  <si>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</si>
  <si>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</si>
  <si>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</si>
  <si>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</si>
  <si>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</si>
  <si>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</si>
  <si>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</si>
  <si>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</si>
  <si>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</si>
  <si>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</si>
  <si>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</si>
  <si>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</si>
  <si>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</si>
  <si>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</si>
  <si>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</si>
  <si>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</si>
  <si>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</si>
  <si>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</si>
  <si>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</si>
  <si>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</si>
  <si>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</si>
  <si>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</si>
  <si>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</si>
  <si>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</si>
  <si>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</si>
  <si>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</si>
  <si>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</si>
  <si>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</si>
  <si>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</si>
  <si>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</si>
  <si>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</si>
  <si>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</si>
  <si>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</si>
  <si>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</si>
  <si>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</si>
  <si>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</si>
  <si>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</si>
  <si>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</si>
  <si>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</si>
  <si>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</si>
  <si>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</si>
  <si>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</si>
  <si>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</si>
  <si>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</si>
  <si>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</si>
  <si>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</si>
  <si>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</si>
  <si>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</si>
  <si>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</si>
  <si>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</si>
  <si>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</si>
  <si>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</si>
  <si>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</si>
  <si>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</si>
  <si>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</si>
  <si>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</si>
  <si>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</si>
  <si>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</si>
  <si>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</si>
  <si>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</si>
  <si>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</si>
  <si>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</si>
  <si>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</si>
  <si>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</si>
  <si>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</si>
  <si>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</si>
  <si>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</si>
  <si>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</si>
  <si>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</si>
  <si>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</si>
  <si>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</si>
  <si>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</si>
  <si>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</si>
  <si>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</si>
  <si>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</si>
  <si>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</si>
  <si>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</si>
  <si>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</si>
  <si>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</si>
  <si>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</si>
  <si>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</si>
  <si>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</si>
  <si>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</si>
  <si>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</si>
  <si>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</si>
  <si>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</si>
  <si>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</si>
  <si>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</si>
  <si>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</si>
  <si>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</si>
  <si>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</si>
  <si>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</si>
  <si>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</si>
  <si>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</si>
  <si>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</si>
  <si>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</si>
  <si>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</si>
  <si>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</si>
  <si>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</si>
  <si>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</si>
  <si>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</si>
  <si>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</si>
  <si>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</si>
  <si>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</si>
  <si>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</si>
  <si>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</si>
  <si>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</si>
  <si>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</si>
  <si>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</si>
  <si>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</si>
  <si>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</si>
  <si>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</si>
  <si>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</si>
  <si>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</si>
  <si>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</si>
  <si>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</si>
  <si>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</si>
  <si>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</si>
  <si>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</si>
  <si>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</si>
  <si>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</si>
  <si>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</si>
  <si>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</si>
  <si>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</si>
  <si>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</si>
  <si>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</si>
  <si>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</si>
  <si>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</si>
  <si>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</si>
  <si>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</si>
  <si>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</si>
  <si>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</si>
  <si>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</si>
  <si>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</si>
  <si>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</si>
  <si>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</si>
  <si>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</si>
  <si>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</si>
  <si>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</si>
  <si>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</si>
  <si>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</si>
  <si>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</si>
  <si>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</si>
  <si>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</si>
  <si>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</si>
  <si>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</si>
  <si>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</si>
  <si>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</si>
  <si>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</si>
  <si>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</si>
  <si>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</si>
  <si>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</si>
  <si>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</si>
  <si>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</si>
  <si>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</si>
  <si>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</si>
  <si>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</si>
  <si>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</si>
  <si>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</si>
  <si>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</si>
  <si>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</si>
  <si>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</si>
  <si>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</si>
  <si>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</si>
  <si>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</si>
  <si>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</si>
  <si>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</si>
  <si>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</si>
  <si>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</si>
  <si>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</si>
  <si>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</si>
  <si>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</si>
  <si>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</si>
  <si>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</si>
  <si>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</si>
  <si>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</si>
  <si>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</si>
  <si>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</si>
  <si>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</si>
  <si>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</si>
  <si>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</si>
  <si>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</si>
  <si>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</si>
  <si>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</si>
  <si>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</si>
  <si>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</si>
  <si>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</si>
  <si>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</si>
  <si>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</si>
  <si>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</si>
  <si>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</si>
  <si>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</si>
  <si>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</si>
  <si>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</si>
  <si>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</si>
  <si>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</si>
  <si>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</si>
  <si>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</si>
  <si>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</si>
  <si>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</si>
  <si>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</si>
  <si>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</si>
  <si>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</si>
  <si>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</si>
  <si>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</si>
  <si>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</si>
  <si>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</si>
  <si>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</si>
  <si>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</si>
  <si>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</si>
  <si>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</si>
  <si>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</si>
  <si>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</si>
  <si>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</si>
  <si>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</si>
  <si>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</si>
  <si>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</si>
  <si>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</si>
  <si>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</si>
  <si>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</si>
  <si>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</si>
  <si>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</si>
  <si>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</si>
  <si>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</si>
  <si>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</si>
  <si>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</si>
  <si>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</si>
  <si>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</si>
  <si>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</si>
  <si>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</si>
  <si>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</si>
  <si>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</si>
  <si>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</si>
  <si>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</si>
  <si>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</si>
  <si>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</si>
  <si>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</si>
  <si>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</si>
  <si>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</si>
  <si>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</si>
  <si>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</si>
  <si>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</si>
  <si>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</si>
  <si>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</si>
  <si>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</si>
  <si>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</si>
  <si>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</si>
  <si>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</si>
  <si>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</si>
  <si>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</si>
  <si>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</si>
  <si>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</si>
  <si>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</si>
  <si>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</si>
  <si>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</si>
  <si>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</si>
  <si>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</si>
  <si>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</si>
  <si>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</si>
  <si>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</si>
  <si>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</si>
  <si>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</si>
  <si>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</si>
  <si>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</si>
  <si>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</si>
  <si>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</si>
  <si>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</si>
  <si>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</si>
  <si>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</si>
  <si>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</si>
  <si>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</si>
  <si>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</si>
  <si>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</si>
  <si>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</si>
  <si>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</si>
  <si>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</si>
  <si>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</si>
  <si>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</si>
  <si>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</si>
  <si>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</si>
  <si>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</si>
  <si>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</si>
  <si>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</si>
  <si>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</si>
  <si>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</si>
  <si>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</si>
  <si>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</si>
  <si>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</si>
  <si>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</si>
  <si>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</si>
  <si>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</si>
  <si>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</si>
  <si>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</si>
  <si>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</si>
  <si>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</si>
  <si>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</si>
  <si>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</si>
  <si>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</si>
  <si>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</si>
  <si>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</si>
  <si>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</si>
  <si>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</si>
  <si>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</si>
  <si>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</si>
  <si>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</si>
  <si>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</si>
  <si>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</si>
  <si>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</si>
  <si>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</si>
  <si>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</si>
  <si>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</si>
  <si>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</si>
  <si>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</si>
  <si>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</si>
  <si>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</si>
  <si>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</si>
  <si>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</si>
  <si>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</si>
  <si>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</si>
  <si>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</si>
  <si>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</si>
  <si>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</si>
  <si>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</si>
  <si>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</si>
  <si>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</si>
  <si>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</si>
  <si>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</si>
  <si>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</si>
  <si>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</si>
  <si>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</si>
  <si>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</si>
  <si>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</si>
  <si>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</si>
  <si>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</si>
  <si>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</si>
  <si>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</si>
  <si>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</si>
  <si>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</si>
  <si>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</si>
  <si>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</si>
  <si>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</si>
  <si>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</si>
  <si>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</si>
  <si>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</si>
  <si>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</si>
  <si>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</si>
  <si>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</si>
  <si>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</si>
  <si>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</si>
  <si>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</si>
  <si>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</si>
  <si>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</si>
  <si>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</si>
  <si>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</si>
  <si>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</si>
  <si>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</si>
  <si>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</si>
  <si>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</si>
  <si>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</si>
  <si>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</si>
  <si>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</si>
  <si>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</si>
  <si>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</si>
  <si>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</si>
  <si>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</si>
  <si>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</si>
  <si>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</si>
  <si>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</si>
  <si>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</si>
  <si>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</si>
  <si>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</si>
  <si>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</si>
  <si>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</si>
  <si>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</si>
  <si>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</si>
  <si>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</si>
  <si>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</si>
  <si>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</si>
  <si>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</si>
  <si>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</si>
  <si>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</si>
  <si>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</si>
  <si>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</si>
  <si>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</si>
  <si>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</si>
  <si>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</si>
  <si>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</si>
  <si>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</si>
  <si>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</si>
  <si>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</si>
  <si>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</si>
  <si>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</si>
  <si>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</si>
  <si>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</si>
  <si>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</si>
  <si>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</si>
  <si>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</si>
  <si>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</si>
  <si>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</si>
  <si>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</si>
  <si>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</si>
  <si>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</si>
  <si>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</si>
  <si>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</si>
  <si>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</si>
  <si>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</si>
  <si>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</si>
  <si>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</si>
  <si>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</si>
  <si>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</si>
  <si>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</si>
  <si>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</si>
  <si>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</si>
  <si>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</si>
  <si>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</si>
  <si>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</si>
  <si>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</si>
  <si>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</si>
  <si>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</si>
  <si>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</si>
  <si>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</si>
  <si>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</si>
  <si>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</si>
  <si>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</si>
  <si>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</si>
  <si>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</si>
  <si>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</si>
  <si>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</si>
  <si>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</si>
  <si>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</si>
  <si>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</si>
  <si>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</si>
  <si>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</si>
  <si>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</si>
  <si>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</si>
  <si>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</si>
  <si>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</si>
  <si>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</si>
  <si>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</si>
  <si>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</si>
  <si>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</si>
  <si>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</si>
  <si>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</si>
  <si>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</si>
  <si>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</si>
  <si>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</si>
  <si>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</si>
  <si>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</si>
  <si>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</si>
  <si>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</si>
  <si>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</si>
  <si>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</si>
  <si>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</si>
  <si>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</si>
  <si>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</si>
  <si>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</si>
  <si>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</si>
  <si>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</si>
  <si>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</si>
  <si>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</si>
  <si>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</si>
  <si>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</si>
  <si>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</si>
  <si>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</si>
  <si>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</si>
  <si>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</si>
  <si>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</si>
  <si>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</si>
  <si>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</si>
  <si>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</si>
  <si>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</si>
  <si>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</si>
  <si>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</si>
  <si>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</si>
  <si>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</si>
  <si>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</si>
  <si>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</si>
  <si>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</si>
  <si>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</si>
  <si>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</si>
  <si>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</si>
  <si>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</si>
  <si>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</si>
  <si>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</si>
  <si>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</si>
  <si>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</si>
  <si>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</si>
  <si>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</si>
  <si>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</si>
  <si>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</si>
  <si>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</si>
  <si>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</si>
  <si>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</si>
  <si>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</si>
  <si>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</si>
  <si>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</si>
  <si>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</si>
  <si>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</si>
  <si>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</si>
  <si>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</si>
  <si>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</si>
  <si>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</si>
  <si>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</si>
  <si>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</si>
  <si>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</si>
  <si>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</si>
  <si>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</si>
  <si>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</si>
  <si>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</si>
  <si>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</si>
  <si>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</si>
  <si>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</si>
  <si>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</si>
  <si>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</si>
  <si>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</si>
  <si>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</si>
  <si>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</si>
  <si>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</si>
  <si>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</si>
  <si>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</si>
  <si>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</si>
  <si>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</si>
  <si>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</si>
  <si>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</si>
  <si>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</si>
  <si>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</si>
  <si>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</si>
  <si>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</si>
  <si>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</si>
  <si>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</si>
  <si>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</si>
  <si>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</si>
  <si>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</si>
  <si>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</si>
  <si>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</si>
  <si>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</si>
  <si>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</si>
  <si>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</si>
  <si>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</si>
  <si>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</si>
  <si>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</si>
  <si>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</si>
  <si>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</si>
  <si>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</si>
  <si>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</si>
  <si>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</si>
  <si>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</si>
  <si>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</si>
  <si>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</si>
  <si>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</si>
  <si>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</si>
  <si>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</si>
  <si>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</si>
  <si>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</si>
  <si>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</si>
  <si>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</si>
  <si>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</si>
  <si>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</si>
  <si>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</si>
  <si>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</si>
  <si>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</si>
  <si>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</si>
  <si>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</si>
  <si>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</si>
  <si>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</si>
  <si>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</si>
  <si>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</si>
  <si>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</si>
  <si>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</si>
  <si>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</si>
  <si>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</si>
  <si>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</si>
  <si>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</si>
  <si>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</si>
  <si>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</si>
  <si>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</si>
  <si>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</si>
  <si>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</si>
  <si>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</si>
  <si>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</si>
  <si>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</si>
  <si>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</si>
  <si>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</si>
  <si>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</si>
  <si>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</si>
  <si>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</si>
  <si>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</si>
  <si>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</si>
  <si>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</si>
  <si>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</si>
  <si>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</si>
  <si>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</si>
  <si>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</si>
  <si>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</si>
  <si>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</si>
  <si>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</si>
  <si>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</si>
  <si>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</si>
  <si>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</si>
  <si>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</si>
  <si>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</si>
  <si>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</si>
  <si>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</si>
  <si>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</si>
  <si>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</si>
  <si>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</si>
  <si>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</si>
  <si>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</si>
  <si>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</si>
  <si>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</si>
  <si>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</si>
  <si>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</si>
  <si>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</si>
  <si>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</si>
  <si>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</si>
  <si>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</si>
  <si>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</si>
  <si>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</si>
  <si>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</si>
  <si>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</si>
  <si>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</si>
  <si>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</si>
  <si>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</si>
  <si>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</si>
  <si>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</si>
  <si>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</si>
  <si>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</si>
  <si>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</si>
  <si>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</si>
  <si>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</si>
  <si>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</si>
  <si>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</si>
  <si>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</si>
  <si>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</si>
  <si>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</si>
  <si>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</si>
  <si>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</si>
  <si>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</si>
  <si>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</si>
  <si>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</si>
  <si>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</si>
  <si>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</si>
  <si>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</si>
  <si>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</si>
  <si>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</si>
  <si>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</si>
  <si>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</si>
  <si>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</si>
  <si>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</si>
  <si>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</si>
  <si>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</si>
  <si>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</si>
  <si>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</si>
  <si>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</si>
  <si>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</si>
  <si>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</si>
  <si>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</si>
  <si>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</si>
  <si>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</si>
  <si>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</si>
  <si>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</si>
  <si>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</si>
  <si>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</si>
  <si>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</si>
  <si>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</si>
  <si>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</si>
  <si>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</si>
  <si>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</si>
  <si>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</si>
  <si>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</si>
  <si>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</si>
  <si>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</si>
  <si>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</si>
  <si>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</si>
  <si>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</si>
  <si>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</si>
  <si>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</si>
  <si>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</si>
  <si>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</si>
  <si>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</si>
  <si>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</si>
  <si>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</si>
  <si>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</si>
  <si>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</si>
  <si>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</si>
  <si>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</si>
  <si>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</si>
  <si>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</si>
  <si>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</si>
  <si>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</si>
  <si>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</si>
  <si>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</si>
  <si>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</si>
  <si>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</si>
  <si>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</si>
  <si>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</si>
  <si>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</si>
  <si>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</si>
  <si>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</si>
  <si>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</si>
  <si>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</si>
  <si>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</si>
  <si>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</si>
  <si>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</si>
  <si>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</si>
  <si>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</si>
  <si>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</si>
  <si>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</si>
  <si>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</si>
  <si>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</si>
  <si>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</si>
  <si>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</si>
  <si>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</si>
  <si>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</si>
  <si>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</si>
  <si>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</si>
  <si>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</si>
  <si>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</si>
  <si>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</si>
  <si>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</si>
  <si>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</si>
  <si>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</si>
  <si>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</si>
  <si>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</si>
  <si>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</si>
  <si>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</si>
  <si>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</si>
  <si>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</si>
  <si>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</si>
  <si>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</si>
  <si>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</si>
  <si>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</si>
  <si>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</si>
  <si>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</si>
  <si>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</si>
  <si>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</si>
  <si>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</si>
  <si>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</si>
  <si>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</si>
  <si>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</si>
  <si>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</si>
  <si>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</si>
  <si>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</si>
  <si>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</si>
  <si>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</si>
  <si>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</si>
  <si>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</si>
  <si>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</si>
  <si>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</si>
  <si>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</si>
  <si>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</si>
  <si>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</si>
  <si>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</si>
  <si>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</si>
  <si>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</si>
  <si>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</si>
  <si>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</si>
  <si>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</si>
  <si>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</si>
  <si>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</si>
  <si>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</si>
  <si>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</si>
  <si>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</si>
  <si>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</si>
  <si>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</si>
  <si>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</si>
  <si>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</si>
  <si>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</si>
  <si>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</si>
  <si>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</si>
  <si>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</si>
  <si>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</si>
  <si>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</si>
  <si>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</si>
  <si>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</si>
  <si>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</si>
  <si>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</si>
  <si>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</si>
  <si>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</si>
  <si>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</si>
  <si>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</si>
  <si>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</si>
  <si>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</si>
  <si>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</si>
  <si>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</si>
  <si>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</si>
  <si>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</si>
  <si>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</si>
  <si>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</si>
  <si>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</si>
  <si>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</si>
  <si>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</si>
  <si>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</si>
  <si>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</si>
  <si>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</si>
  <si>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</si>
  <si>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</si>
  <si>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</si>
  <si>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</si>
  <si>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</si>
  <si>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</si>
  <si>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</si>
  <si>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</si>
  <si>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</si>
  <si>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</si>
  <si>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</si>
  <si>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</si>
  <si>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</si>
  <si>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</si>
  <si>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</si>
  <si>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</si>
  <si>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</si>
  <si>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</si>
  <si>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</si>
  <si>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</si>
  <si>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</si>
  <si>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</si>
  <si>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</si>
  <si>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</si>
  <si>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</si>
  <si>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</si>
  <si>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</si>
  <si>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</si>
  <si>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</si>
  <si>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</si>
  <si>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</si>
  <si>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</si>
  <si>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</si>
  <si>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</si>
  <si>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</si>
  <si>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</si>
  <si>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</si>
  <si>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</si>
  <si>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</si>
  <si>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</si>
  <si>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</si>
  <si>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</si>
  <si>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</si>
  <si>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</si>
  <si>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</si>
  <si>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</si>
  <si>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</si>
  <si>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</si>
  <si>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</si>
  <si>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</si>
  <si>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</si>
  <si>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</si>
  <si>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</si>
  <si>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</si>
  <si>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</si>
  <si>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</si>
  <si>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</si>
  <si>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</si>
  <si>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</si>
  <si>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</si>
  <si>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</si>
  <si>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</si>
  <si>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</si>
  <si>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</si>
  <si>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</si>
  <si>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</si>
  <si>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</si>
  <si>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</si>
  <si>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</si>
  <si>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</si>
  <si>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</si>
  <si>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</si>
  <si>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</si>
  <si>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</si>
  <si>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</si>
  <si>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</si>
  <si>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</si>
  <si>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</si>
  <si>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</si>
  <si>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</si>
  <si>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</si>
  <si>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</si>
  <si>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</si>
  <si>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</si>
  <si>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</si>
  <si>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</si>
  <si>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</si>
  <si>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</si>
  <si>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</si>
  <si>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</si>
  <si>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</si>
  <si>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</si>
  <si>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</si>
  <si>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</si>
  <si>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</si>
  <si>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</si>
  <si>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</si>
  <si>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</si>
  <si>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</si>
  <si>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</si>
  <si>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</si>
  <si>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</si>
  <si>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</si>
  <si>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</si>
  <si>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</si>
  <si>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</si>
  <si>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</si>
  <si>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</si>
  <si>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</si>
  <si>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</si>
  <si>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</si>
  <si>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</si>
  <si>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</si>
  <si>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</si>
  <si>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</si>
  <si>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</si>
  <si>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</si>
  <si>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</si>
  <si>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</si>
  <si>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</si>
  <si>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</si>
  <si>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</si>
  <si>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</si>
  <si>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</si>
  <si>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</si>
  <si>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</si>
  <si>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</si>
  <si>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</si>
  <si>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</si>
  <si>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</si>
  <si>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</si>
  <si>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</si>
  <si>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</si>
  <si>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</si>
  <si>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</si>
  <si>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</si>
  <si>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</si>
  <si>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</si>
  <si>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</si>
  <si>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</si>
  <si>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</si>
  <si>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</si>
  <si>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</si>
  <si>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</si>
  <si>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</si>
  <si>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</si>
  <si>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</si>
  <si>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</si>
  <si>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</si>
  <si>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</si>
  <si>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</si>
  <si>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</si>
  <si>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</si>
  <si>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</si>
  <si>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</si>
  <si>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</si>
  <si>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</si>
  <si>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</si>
  <si>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</si>
  <si>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</si>
  <si>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</si>
  <si>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</si>
  <si>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</si>
  <si>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</si>
  <si>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</si>
  <si>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</si>
  <si>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</si>
  <si>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</si>
  <si>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</si>
  <si>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</si>
  <si>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</si>
  <si>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</si>
  <si>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</si>
  <si>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</si>
  <si>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</si>
  <si>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</si>
  <si>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</si>
  <si>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</si>
  <si>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</si>
  <si>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</si>
  <si>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</si>
  <si>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</si>
  <si>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</si>
  <si>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</si>
  <si>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</si>
  <si>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</si>
  <si>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</si>
  <si>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</si>
  <si>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</si>
  <si>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</si>
  <si>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</si>
  <si>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</si>
  <si>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</si>
  <si>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</si>
  <si>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</si>
  <si>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</si>
  <si>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</si>
  <si>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</si>
  <si>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</si>
  <si>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</si>
  <si>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</si>
  <si>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</si>
  <si>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</si>
  <si>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</si>
  <si>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</si>
  <si>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</si>
  <si>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</si>
  <si>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</si>
  <si>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</si>
  <si>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</si>
  <si>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</si>
  <si>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</si>
  <si>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</si>
  <si>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</si>
  <si>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</si>
  <si>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</si>
  <si>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</si>
  <si>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</si>
  <si>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</si>
  <si>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</si>
  <si>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</si>
  <si>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</si>
  <si>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</si>
  <si>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</si>
  <si>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</si>
  <si>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</si>
  <si>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</si>
  <si>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</si>
  <si>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</si>
  <si>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</si>
  <si>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</si>
  <si>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</si>
  <si>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</si>
  <si>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</si>
  <si>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</si>
  <si>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</si>
  <si>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</si>
  <si>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</si>
  <si>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</si>
  <si>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</si>
  <si>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</si>
  <si>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</si>
  <si>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</si>
  <si>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</si>
  <si>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</si>
  <si>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</si>
  <si>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</si>
  <si>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</si>
  <si>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</si>
  <si>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</si>
  <si>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</si>
  <si>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</si>
  <si>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</si>
  <si>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</si>
  <si>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</si>
  <si>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</si>
  <si>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</si>
  <si>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</si>
  <si>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</si>
  <si>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</si>
  <si>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</si>
  <si>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</si>
  <si>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</si>
  <si>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</si>
  <si>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</si>
  <si>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</si>
  <si>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</si>
  <si>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</si>
  <si>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</si>
  <si>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</si>
  <si>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</si>
  <si>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</si>
  <si>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</si>
  <si>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</si>
  <si>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</si>
  <si>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</si>
  <si>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</si>
  <si>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</si>
  <si>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</si>
  <si>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</si>
  <si>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</si>
  <si>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</si>
  <si>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</si>
  <si>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</si>
  <si>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</si>
  <si>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</si>
  <si>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</si>
  <si>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</si>
  <si>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</si>
  <si>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</si>
  <si>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</si>
  <si>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</si>
  <si>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</si>
  <si>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</si>
  <si>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</si>
  <si>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</si>
  <si>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</si>
  <si>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</si>
  <si>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</si>
  <si>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</si>
  <si>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</si>
  <si>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</si>
  <si>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</si>
  <si>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</si>
  <si>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</si>
  <si>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</si>
  <si>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</si>
  <si>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</si>
  <si>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</si>
  <si>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</si>
  <si>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</si>
  <si>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</si>
  <si>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</si>
  <si>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</si>
  <si>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</si>
  <si>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</si>
  <si>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</si>
  <si>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</si>
  <si>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</si>
  <si>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</si>
  <si>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</si>
  <si>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</si>
  <si>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</si>
  <si>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</si>
  <si>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</si>
  <si>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</si>
  <si>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</si>
  <si>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</si>
  <si>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</si>
  <si>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</si>
  <si>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</si>
  <si>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</si>
  <si>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</si>
  <si>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</si>
  <si>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</si>
  <si>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</si>
  <si>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</si>
  <si>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</si>
  <si>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</si>
  <si>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</si>
  <si>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</si>
  <si>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</si>
  <si>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</si>
  <si>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</si>
  <si>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</si>
  <si>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</si>
  <si>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</si>
  <si>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</si>
  <si>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</si>
  <si>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</si>
  <si>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</si>
  <si>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</si>
  <si>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</si>
  <si>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</si>
  <si>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</si>
  <si>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</si>
  <si>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</si>
  <si>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</si>
  <si>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</si>
  <si>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</si>
  <si>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</si>
  <si>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</si>
  <si>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</si>
  <si>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</si>
  <si>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</si>
  <si>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</si>
  <si>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</si>
  <si>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</si>
  <si>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</si>
  <si>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</si>
  <si>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</si>
  <si>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</si>
  <si>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</si>
  <si>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</si>
  <si>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</si>
  <si>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</si>
  <si>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</si>
  <si>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</si>
  <si>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</si>
  <si>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</si>
  <si>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</si>
  <si>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</si>
  <si>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</si>
  <si>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</si>
  <si>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</si>
  <si>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</si>
  <si>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</si>
  <si>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</si>
  <si>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</si>
  <si>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</si>
  <si>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</si>
  <si>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</si>
  <si>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</si>
  <si>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</si>
  <si>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</si>
  <si>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</si>
  <si>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</si>
  <si>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</si>
  <si>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</si>
  <si>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</si>
  <si>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</si>
  <si>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</si>
  <si>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</si>
  <si>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</si>
  <si>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</si>
  <si>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</si>
  <si>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</si>
  <si>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</si>
  <si>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</si>
  <si>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</si>
  <si>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</si>
  <si>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</si>
  <si>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</si>
  <si>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</si>
  <si>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</si>
  <si>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</si>
  <si>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</si>
  <si>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</si>
  <si>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</si>
  <si>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</si>
  <si>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</si>
  <si>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</si>
  <si>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</si>
  <si>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</si>
  <si>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</si>
  <si>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</si>
  <si>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</si>
  <si>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</si>
  <si>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</si>
  <si>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</si>
  <si>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</si>
  <si>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</si>
  <si>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</si>
  <si>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</si>
  <si>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</si>
  <si>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</si>
  <si>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</si>
  <si>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</si>
  <si>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</si>
  <si>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</si>
  <si>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</si>
  <si>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</si>
  <si>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</si>
  <si>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</si>
  <si>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</si>
  <si>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</si>
  <si>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</si>
  <si>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</si>
  <si>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</si>
  <si>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</si>
  <si>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</si>
  <si>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</si>
  <si>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</si>
  <si>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</si>
  <si>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</si>
  <si>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</si>
  <si>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</si>
  <si>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</si>
  <si>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</si>
  <si>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</si>
  <si>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</si>
  <si>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</si>
  <si>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</si>
  <si>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</si>
  <si>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</si>
  <si>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</si>
  <si>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</si>
  <si>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</si>
  <si>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</si>
  <si>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</si>
  <si>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</si>
  <si>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</si>
  <si>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</si>
  <si>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</si>
  <si>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</si>
  <si>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</si>
  <si>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</si>
  <si>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</si>
  <si>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</si>
  <si>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</si>
  <si>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</si>
  <si>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</si>
  <si>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</si>
  <si>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</si>
  <si>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</si>
  <si>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</si>
  <si>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</si>
  <si>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</si>
  <si>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</si>
  <si>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</si>
  <si>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</si>
  <si>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</si>
  <si>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</si>
  <si>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</si>
  <si>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</si>
  <si>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</si>
  <si>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</si>
  <si>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</si>
  <si>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</si>
  <si>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</si>
  <si>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</si>
  <si>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</si>
  <si>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</si>
  <si>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</si>
  <si>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</si>
  <si>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</si>
  <si>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</si>
  <si>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</si>
  <si>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</si>
  <si>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</si>
  <si>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</si>
  <si>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</si>
  <si>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</si>
  <si>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</si>
  <si>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</si>
  <si>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</si>
  <si>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</si>
  <si>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</si>
  <si>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</si>
  <si>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</si>
  <si>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</si>
  <si>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</si>
  <si>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</si>
  <si>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</si>
  <si>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</si>
  <si>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</si>
  <si>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</si>
  <si>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</si>
  <si>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</si>
  <si>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</si>
  <si>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</si>
  <si>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</si>
  <si>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</si>
  <si>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</si>
  <si>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</si>
  <si>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</si>
  <si>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</si>
  <si>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</si>
  <si>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</si>
  <si>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</si>
  <si>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</si>
  <si>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</si>
  <si>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</si>
  <si>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</si>
  <si>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</si>
  <si>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</si>
  <si>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</si>
  <si>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</si>
  <si>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</si>
  <si>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</si>
  <si>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</si>
  <si>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</si>
  <si>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</si>
  <si>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</si>
  <si>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</si>
  <si>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</si>
  <si>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</si>
  <si>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</si>
  <si>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</si>
  <si>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</si>
  <si>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</si>
  <si>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</si>
  <si>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</si>
  <si>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</si>
  <si>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</si>
  <si>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</si>
  <si>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</si>
  <si>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</si>
  <si>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</si>
  <si>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</si>
  <si>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</si>
  <si>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</si>
  <si>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</si>
  <si>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</si>
  <si>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</si>
  <si>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</si>
  <si>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</si>
  <si>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</si>
  <si>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</si>
  <si>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</si>
  <si>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</si>
  <si>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</si>
  <si>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</si>
  <si>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</si>
  <si>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</si>
  <si>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</si>
  <si>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</si>
  <si>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</si>
  <si>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</si>
  <si>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</si>
  <si>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</si>
  <si>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</si>
  <si>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</si>
  <si>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</si>
  <si>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</si>
  <si>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</si>
  <si>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</si>
  <si>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</si>
  <si>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</si>
  <si>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</si>
  <si>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</si>
  <si>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</si>
  <si>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</si>
  <si>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</si>
  <si>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</si>
  <si>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</si>
  <si>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</si>
  <si>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</si>
  <si>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</si>
  <si>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</si>
  <si>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</si>
  <si>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</si>
  <si>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</si>
  <si>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</si>
  <si>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</si>
  <si>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</si>
  <si>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</si>
  <si>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</si>
  <si>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</si>
  <si>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</si>
  <si>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PCM-20251021-00001994</t>
  </si>
  <si>
    <t>ETA 60min</t>
  </si>
  <si>
    <t>PCM-20251021-00002158</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</si>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</sst>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3" totalsRowShown="0" headerRowDxfId="48" dataDxfId="47" headerRowBorderDxfId="45" tableBorderDxfId="46" totalsRowBorderDxfId="44">
  <autoFilter ref="A1:L2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288.82556608796585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8.3305776620400138</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2</v>
      </c>
      <c r="D4" s="136" t="s">
        <v>17334</v>
      </c>
      <c r="E4" s="137" t="s">
        <v>38998</v>
      </c>
      <c r="F4" s="138">
        <v>45951.715115740742</v>
      </c>
      <c r="G4" s="139">
        <f ca="1">IFERROR(NOW()-F4,"")</f>
        <v>5.8876273149508052E-2</v>
      </c>
      <c r="H4" s="138">
        <v>45951.710081018522</v>
      </c>
      <c r="I4" s="136" t="str">
        <f>IFERROR(VLOOKUP(D4,DB!A:F,6,0),"")</f>
        <v>SCECO</v>
      </c>
      <c r="J4" s="136" t="str">
        <f>IFERROR(VLOOKUP(D4,DB!A:G,7,0),"")</f>
        <v>Dead</v>
      </c>
      <c r="K4" s="140" t="s">
        <v>39003</v>
      </c>
      <c r="L4" s="141" t="str">
        <f>IFERROR(VLOOKUP(D4,DB!A:I,9,0),"")</f>
        <v>Latis</v>
      </c>
    </row>
    <row r="5" spans="1:15" ht="15" customHeight="1">
      <c r="A5" s="135" t="s">
        <v>39004</v>
      </c>
      <c r="B5" s="136" t="str">
        <f>IFERROR(VLOOKUP(D5,DB!A:K,11,0),"")</f>
        <v>R1</v>
      </c>
      <c r="C5" s="136">
        <v>3</v>
      </c>
      <c r="D5" s="136" t="s">
        <v>9803</v>
      </c>
      <c r="E5" s="137"/>
      <c r="F5" s="138">
        <v>45951.754641203705</v>
      </c>
      <c r="G5" s="139">
        <f ca="1">IFERROR(NOW()-F5,"")</f>
        <v>1.935081018746132E-2</v>
      </c>
      <c r="H5" s="138">
        <v>45951.748287037037</v>
      </c>
      <c r="I5" s="136" t="str">
        <f>IFERROR(VLOOKUP(D5,DB!A:F,6,0),"")</f>
        <v>SCECO</v>
      </c>
      <c r="J5" s="136" t="str">
        <f>IFERROR(VLOOKUP(D5,DB!A:G,7,0),"")</f>
        <v>Vandalized</v>
      </c>
      <c r="K5" s="140" t="s">
        <v>39003</v>
      </c>
      <c r="L5" s="141" t="str">
        <f>IFERROR(VLOOKUP(D5,DB!A:I,9,0),"")</f>
        <v>Latis</v>
      </c>
    </row>
    <row r="6" spans="1:15" ht="15" customHeight="1">
      <c r="A6" s="135"/>
      <c r="B6" s="136" t="str">
        <f>IFERROR(VLOOKUP(D6,DB!A:K,11,0),"")</f>
        <v/>
      </c>
      <c r="C6" s="136"/>
      <c r="D6" s="136"/>
      <c r="E6" s="137"/>
      <c r="F6" s="138"/>
      <c r="G6" s="139">
        <f ca="1">IFERROR(NOW()-F6,"")</f>
        <v>45951.773992013892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45951.773992013892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45951.773992013892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45951.773992013892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45951.773992013892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45951.773992013892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45951.773992013892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45951.773992013892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45951.773992013892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45951.773992013892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45951.773992013892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45951.773992013892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45951.773992013892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45951.773992013892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45951.773992013892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45951.773992013892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45951.773992013892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45951.773992013892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45951.773992013892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45951.773992013892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45951.773992013892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45951.773992013892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45951.773992013892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45951.773992013892</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45951.773992013892</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45951.773992013892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45951.773992013892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45951.773992013892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45951.773992013892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45951.773992013892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45951.773992013892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45951.773992013892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45951.773992013892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45951.773992013892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45951.773992013892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45951.773992013892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45951.773992013892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45951.773992013892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45951.773992013892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45951.773992013892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45951.773992013892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45951.773992013892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45951.773992013892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45951.773992013892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45951.773992013892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45951.773992013892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45951.773992013892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45951.773992013892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45951.773992013892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45951.773992013892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45951.773992013892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45951.773992013892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45951.773992013892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45951.773992013892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45951.773992013892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45951.773992013892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45951.773992013892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45951.773992013892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45951.773992013892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45951.773992013892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45951.773992013892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45951.773992013892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45951.773992013892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45951.773992013892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45951.773992013892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45951.773992013892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45951.773992013892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45951.773992013892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45951.773992013892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45951.773992013892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45951.773992013892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45951.773992013892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45951.773992013892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45951.773992013892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45951.773992013892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45951.773992013892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45951.773992013892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45951.773992013892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45951.773992013892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45951.773992013892</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45951.773992013892</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44104864-28E0-4CA4-9127-2FA8B04279F2}"/>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39082</v>
      </c>
      <c r="F2" s="77">
        <v>45322.056979166664</v>
      </c>
      <c r="G2" s="78" t="s">
        <v>39083</v>
      </c>
      <c r="H2" s="90">
        <v>45322.050729166665</v>
      </c>
      <c r="I2" s="64" t="s">
        <v>88</v>
      </c>
      <c r="J2" s="64" t="s">
        <v>65</v>
      </c>
      <c r="K2" s="89" t="s">
        <v>39084</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39085</v>
      </c>
      <c r="B3" s="64" t="str">
        <f>IFERROR(VLOOKUP(D3,DB!A:K,11,0),"")</f>
        <v>R2</v>
      </c>
      <c r="C3" s="64">
        <v>1</v>
      </c>
      <c r="D3" s="64" t="s">
        <v>31112</v>
      </c>
      <c r="E3" s="77" t="s">
        <v>38998</v>
      </c>
      <c r="F3" s="77">
        <v>45806.727083333331</v>
      </c>
      <c r="G3" s="78">
        <f ca="1">IFERROR(NOW()-F3,"-")</f>
        <v>145.04690868056059</v>
      </c>
      <c r="H3" s="77">
        <v>45791.543067129627</v>
      </c>
      <c r="I3" s="64" t="str">
        <f>IFERROR(VLOOKUP(D3,DB!A:F,6,0),"")</f>
        <v>SCECO</v>
      </c>
      <c r="J3" s="64" t="str">
        <f>IFERROR(VLOOKUP(D3,DB!A:G,7,0),"")</f>
        <v>No BB Shifted</v>
      </c>
      <c r="K3" s="89" t="s">
        <v>39086</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39087</v>
      </c>
      <c r="B4" s="64" t="str">
        <f>IFERROR(VLOOKUP(D4,DB!A:K,11,0),"")</f>
        <v>R2</v>
      </c>
      <c r="C4" s="64">
        <v>1</v>
      </c>
      <c r="D4" s="64" t="s">
        <v>29202</v>
      </c>
      <c r="E4" s="88" t="s">
        <v>38998</v>
      </c>
      <c r="F4" s="77">
        <v>45824.999837962961</v>
      </c>
      <c r="G4" s="78">
        <f ca="1">IFERROR(NOW()-F4,"-")</f>
        <v>126.77415405093052</v>
      </c>
      <c r="H4" s="77">
        <v>45824.993587962963</v>
      </c>
      <c r="I4" s="64" t="str">
        <f>IFERROR(VLOOKUP(D4,DB!A:F,6,0),"")</f>
        <v>Generator-SG</v>
      </c>
      <c r="J4" s="64" t="str">
        <f>IFERROR(VLOOKUP(D4,DB!A:G,7,0),"")</f>
        <v>Good</v>
      </c>
      <c r="K4" s="89" t="s">
        <v>39088</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39089</v>
      </c>
      <c r="B5" s="18" t="str">
        <f>IFERROR(VLOOKUP(D5,DB!A:K,11,0),"")</f>
        <v>R2</v>
      </c>
      <c r="C5" s="18">
        <v>2</v>
      </c>
      <c r="D5" s="18" t="s">
        <v>17718</v>
      </c>
      <c r="E5" s="116" t="s">
        <v>38998</v>
      </c>
      <c r="F5" s="90">
        <v>45944.495775462965</v>
      </c>
      <c r="G5" s="118">
        <f ca="1">IFERROR(NOW()-F5,"-")</f>
        <v>7.2782165509270271</v>
      </c>
      <c r="H5" s="117">
        <v>45937.721967592595</v>
      </c>
      <c r="I5" s="18" t="str">
        <f>IFERROR(VLOOKUP(D5,DB!A:F,6,0),"")</f>
        <v>SCECO</v>
      </c>
      <c r="J5" s="18" t="str">
        <f>IFERROR(VLOOKUP(D5,DB!A:G,7,0),"")</f>
        <v>Vandalized</v>
      </c>
      <c r="K5" s="19" t="s">
        <v>39090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45951.773992013892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45951.773992013892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45951.773992013892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45951.773992013892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45951.773992013892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45951.773992013892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45951.773992013892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45951.773992013892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45951.773992013892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45951.773992013892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45951.773992013892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45951.773992013892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45951.773992013892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45951.773992013892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45951.773992013892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45951.773992013892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45951.773992013892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45951.773992013892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45951.773992013892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45951.773992013892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45951.773992013892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45951.773992013892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45951.773992013892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45951.773992013892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45951.773992013892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45951.773992013892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45951.773992013892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45951.773992013892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45951.773992013892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45951.773992013892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45951.773992013892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45951.773992013892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45951.773992013892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45951.773992013892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45951.773992013892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45951.773992013892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45951.773992013892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45951.773992013892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45951.773992013892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45951.773992013892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45951.773992013892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45951.773992013892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45951.773992013892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45951.773992013892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45951.773992013892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45951.773992013892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45951.773992013892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45951.773992013892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45951.773992013892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45951.773992013892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45951.773992013892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45951.773992013892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45951.773992013892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45951.773992013892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45951.773992013892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45951.773992013892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45951.773992013892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45951.773992013892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45951.773992013892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45951.773992013892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45951.773992013892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45951.773992013892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45951.773992013892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45951.773992013892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45951.773992013892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45951.773992013892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45951.773992013892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45951.773992013892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45951.773992013892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45951.773992013892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45951.773992013892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45951.773992013892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45951.773992013892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45951.773992013892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45951.773992013892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45951.773992013892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45951.773992013892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45951.773992013892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45951.773992013892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45951.773992013892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45951.773992013892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45951.773992013892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45951.773992013892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45951.773992013892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45951.773992013892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45951.773992013892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45951.773992013892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45951.773992013892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45951.773992013892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45951.773992013892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45951.773992013892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45951.773992013892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45951.773992013892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45951.773992013892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45951.773992013892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45951.773992013892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45951.773992013892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45951.773992013892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45951.773992013892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45951.773992013892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45951.773992013892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45951.773992013892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45951.773992013892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45951.773992013892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45951.773992013892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45951.773992013892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45951.773992013892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45951.773992013892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45951.773992013892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45951.773992013892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45951.773992013892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45951.773992013892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45951.773992013892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45951.773992013892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45951.773992013892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45951.773992013892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45951.773992013892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45951.773992013892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45951.773992013892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45951.773992013892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45951.773992013892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45951.773992013892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45951.773992013892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45951.773992013892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45951.773992013892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45951.773992013892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45951.773992013892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45951.773992013892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45951.773992013892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45951.773992013892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45951.773992013892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45951.773992013892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45951.773992013892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45951.773992013892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45951.773992013892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45951.773992013892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45951.773992013892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45951.773992013892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45951.773992013892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45951.773992013892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45951.773992013892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45951.773992013892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45951.773992013892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45951.773992013892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45951.773992013892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45951.773992013892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45951.773992013892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45951.773992013892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45951.773992013892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45951.773992013892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45951.773992013892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45951.773992013892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45951.773992013892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45951.773992013892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45951.773992013892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45951.773992013892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45951.773992013892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45951.773992013892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45951.773992013892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45951.773992013892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45951.773992013892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45951.773992013892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45951.773992013892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45951.773992013892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45951.773992013892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45951.773992013892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45951.773992013892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45951.773992013892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45951.773992013892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45951.773992013892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45951.773992013892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45951.773992013892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45951.773992013892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45951.773992013892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45951.773992013892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45951.773992013892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45951.773992013892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45951.773992013892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45951.773992013892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45951.773992013892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45951.773992013892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45951.773992013892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45951.773992013892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45951.773992013892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45951.773992013892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45951.773992013892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45951.773992013892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45951.773992013892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45951.773992013892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45951.773992013892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45951.773992013892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45951.773992013892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45951.773992013892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45951.773992013892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45951.773992013892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45951.773992013892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45951.773992013892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45951.773992013892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45951.773992013892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45951.773992013892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45951.773992013892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45951.773992013892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45951.773992013892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45951.773992013892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45951.773992013892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45951.773992013892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45951.773992013892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45951.773992013892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45951.773992013892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45951.773992013892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45951.773992013892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45951.773992013892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45951.773992013892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45951.773992013892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45951.773992013892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45951.773992013892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45951.773992013892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45951.773992013892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45951.773992013892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45951.773992013892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45951.773992013892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45951.773992013892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45951.773992013892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45951.773992013892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45951.773992013892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45951.773992013892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45951.773992013892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45951.773992013892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45951.773992013892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45951.773992013892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45951.773992013892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45951.773992013892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45951.773992013892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45951.773992013892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45951.773992013892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45951.773992013892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45951.773992013892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45951.773992013892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45951.773992013892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45951.773992013892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45951.773992013892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45951.773992013892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45951.773992013892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45951.773992013892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45951.773992013892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45951.773992013892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45951.773992013892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45951.773992013892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45951.773992013892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45951.773992013892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45951.773992013892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45951.773992013892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45951.773992013892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45951.773992013892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45951.773992013892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45951.773992013892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45951.773992013892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45951.773992013892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45951.773992013892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45951.773992013892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45951.773992013892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45951.773992013892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45951.773992013892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45951.773992013892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45951.773992013892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45951.773992013892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45951.773992013892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45951.773992013892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45951.773992013892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45951.773992013892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45951.773992013892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45951.773992013892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45951.773992013892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45951.773992013892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45951.773992013892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45951.773992013892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45951.773992013892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45951.773992013892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45951.773992013892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45951.773992013892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45951.773992013892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45951.773992013892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45951.773992013892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45951.773992013892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45951.773992013892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45951.773992013892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45951.773992013892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45951.773992013892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45951.773992013892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45951.773992013892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45951.773992013892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45951.773992013892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45951.773992013892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45951.773992013892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45951.773992013892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45951.773992013892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45951.773992013892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45951.773992013892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45951.773992013892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45951.773992013892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45951.773992013892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45951.773992013892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45951.773992013892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45951.773992013892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45951.773992013892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45951.773992013892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45951.773992013892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45951.773992013892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45951.773992013892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45951.773992013892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45951.773992013892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45951.773992013892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45951.773992013892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45951.773992013892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45951.773992013892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45951.773992013892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45951.773992013892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45951.773992013892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45951.773992013892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45951.773992013892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45951.773992013892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45951.773992013892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45951.773992013892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45951.773992013892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45951.773992013892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45951.773992013892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45951.773992013892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45951.773992013892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45951.773992013892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45951.773992013892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45951.773992013892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45951.773992013892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45951.773992013892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45951.773992013892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45951.773992013892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45951.773992013892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45951.773992013892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45951.773992013892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45951.773992013892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45951.773992013892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45951.773992013892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45951.773992013892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45951.773992013892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45951.773992013892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45951.773992013892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45951.773992013892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45951.773992013892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45951.773992013892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45951.773992013892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45951.773992013892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45951.773992013892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45951.773992013892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45951.773992013892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45951.773992013892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45951.773992013892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45951.773992013892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45951.773992013892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45951.773992013892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45951.773992013892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45951.773992013892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45951.773992013892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45951.773992013892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45951.773992013892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45951.773992013892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45951.773992013892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45951.773992013892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45951.773992013892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45951.773992013892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45951.773992013892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45951.773992013892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45951.773992013892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45951.773992013892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45951.773992013892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45951.773992013892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45951.773992013892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45951.773992013892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45951.773992013892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45951.773992013892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45951.773992013892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45951.773992013892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45951.773992013892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45951.773992013892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45951.773992013892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45951.773992013892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45951.773992013892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45951.773992013892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45951.773992013892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45951.773992013892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45951.773992013892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45951.773992013892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45951.773992013892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45951.773992013892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45951.773992013892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45951.773992013892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45951.773992013892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45951.773992013892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45951.773992013892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45951.773992013892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45951.773992013892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45951.773992013892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45951.773992013892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45951.773992013892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45951.773992013892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45951.773992013892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45951.773992013892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45951.773992013892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45951.773992013892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45951.773992013892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45951.773992013892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45951.773992013892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45951.773992013892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45951.773992013892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45951.773992013892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45951.773992013892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45951.773992013892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45951.773992013892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45951.773992013892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45951.773992013892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45951.773992013892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45951.773992013892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45951.773992013892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45951.773992013892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45951.773992013892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45951.773992013892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45951.773992013892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45951.773992013892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45951.773992013892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45951.773992013892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45951.773992013892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45951.773992013892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45951.773992013892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45951.773992013892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45951.773992013892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45951.773992013892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45951.773992013892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45951.773992013892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45951.773992013892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45951.773992013892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45951.773992013892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45951.773992013892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45951.773992013892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45951.773992013892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45951.773992013892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45951.773992013892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45951.773992013892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45951.773992013892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45951.773992013892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45951.773992013892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45951.773992013892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45951.773992013892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45951.773992013892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45951.773992013892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45951.773992013892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45951.773992013892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45951.773992013892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45951.773992013892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45951.773992013892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45951.773992013892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45951.773992013892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45951.773992013892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45951.773992013892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45951.773992013892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45951.773992013892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45951.773992013892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45951.773992013892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45951.773992013892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45951.773992013892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45951.773992013892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45951.773992013892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45951.773992013892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45951.773992013892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45951.773992013892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45951.773992013892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45951.773992013892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45951.773992013892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45951.773992013892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45951.773992013892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45951.773992013892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45951.773992013892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45951.773992013892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45951.773992013892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45951.773992013892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45951.773992013892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45951.773992013892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45951.773992013892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45951.773992013892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45951.773992013892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45951.773992013892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45951.773992013892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45951.773992013892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45951.773992013892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45951.773992013892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45951.773992013892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45951.773992013892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45951.773992013892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45951.773992013892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45951.773992013892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45951.773992013892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45951.773992013892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45951.773992013892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45951.773992013892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45951.773992013892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45951.773992013892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45951.773992013892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45951.773992013892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45951.773992013892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45951.773992013892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45951.773992013892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45951.773992013892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45951.773992013892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45951.773992013892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45951.773992013892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45951.773992013892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45951.773992013892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45951.773992013892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45951.773992013892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45951.773992013892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45951.773992013892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45951.773992013892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45951.773992013892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45951.773992013892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45951.773992013892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45951.773992013892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45951.773992013892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45951.773992013892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45951.773992013892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45951.773992013892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45951.773992013892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45951.773992013892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45951.773992013892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45951.773992013892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45951.773992013892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45951.773992013892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45951.773992013892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45951.773992013892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45951.773992013892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45951.773992013892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45951.773992013892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45951.773992013892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45951.773992013892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45951.773992013892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45951.773992013892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45951.773992013892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45951.773992013892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45951.773992013892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45951.773992013892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45951.773992013892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45951.773992013892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45951.773992013892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45951.773992013892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45951.773992013892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45951.773992013892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45951.773992013892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45951.773992013892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45951.773992013892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45951.773992013892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45951.773992013892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45951.773992013892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45951.773992013892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45951.773992013892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45951.773992013892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45951.773992013892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45951.773992013892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45951.773992013892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45951.773992013892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45951.773992013892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45951.773992013892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45951.773992013892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45951.773992013892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45951.773992013892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45951.773992013892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45951.773992013892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45951.773992013892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45951.773992013892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45951.773992013892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45951.773992013892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45951.773992013892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45951.773992013892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45951.773992013892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45951.773992013892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45951.773992013892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45951.773992013892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45951.773992013892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45951.773992013892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45951.773992013892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45951.773992013892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45951.773992013892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45951.773992013892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45951.773992013892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45951.773992013892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45951.773992013892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45951.773992013892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45951.773992013892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45951.773992013892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45951.773992013892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45951.773992013892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45951.773992013892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45951.773992013892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45951.773992013892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45951.773992013892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45951.773992013892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45951.773992013892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45951.773992013892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45951.773992013892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45951.773992013892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45951.773992013892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45951.773992013892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45951.773992013892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45951.773992013892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45951.773992013892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45951.773992013892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45951.773992013892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45951.773992013892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45951.773992013892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45951.773992013892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45951.773992013892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45951.773992013892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45951.773992013892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45951.773992013892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45951.773992013892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45951.773992013892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45951.773992013892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45951.773992013892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45951.773992013892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45951.773992013892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45951.773992013892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45951.773992013892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45951.773992013892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45951.773992013892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45951.773992013892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45951.773992013892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45951.773992013892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45951.773992013892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45951.773992013892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45951.773992013892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45951.773992013892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45951.773992013892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45951.773992013892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45951.773992013892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45951.773992013892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45951.773992013892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45951.773992013892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45951.773992013892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45951.773992013892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45951.773992013892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45951.773992013892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45951.773992013892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45951.773992013892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45951.773992013892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45951.773992013892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45951.773992013892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45951.773992013892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45951.773992013892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45951.773992013892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45951.773992013892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45951.773992013892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45951.773992013892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45951.773992013892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45951.773992013892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45951.773992013892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45951.773992013892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45951.773992013892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45951.773992013892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45951.773992013892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45951.773992013892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45951.773992013892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45951.773992013892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45951.773992013892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45951.773992013892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45951.773992013892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45951.773992013892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45951.773992013892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45951.773992013892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45951.773992013892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45951.773992013892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45951.773992013892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45951.773992013892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45951.773992013892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45951.773992013892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45951.773992013892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45951.773992013892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45951.773992013892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45951.773992013892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45951.773992013892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45951.773992013892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45951.773992013892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45951.773992013892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45951.773992013892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45951.773992013892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45951.773992013892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45951.773992013892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45951.773992013892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45951.773992013892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45951.773992013892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45951.773992013892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45951.773992013892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45951.773992013892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45951.773992013892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45951.773992013892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45951.773992013892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45951.773992013892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45951.773992013892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45951.773992013892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45951.773992013892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45951.773992013892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45951.773992013892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45951.773992013892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45951.773992013892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45951.773992013892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45951.773992013892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45951.773992013892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45951.773992013892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45951.773992013892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45951.773992013892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45951.773992013892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45951.773992013892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45951.773992013892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45951.773992013892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45951.773992013892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45951.773992013892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45951.773992013892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45951.773992013892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45951.773992013892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45951.773992013892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45951.773992013892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45951.773992013892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45951.773992013892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45951.773992013892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45951.773992013892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45951.773992013892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45951.773992013892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45951.773992013892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45951.773992013892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45951.773992013892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45951.773992013892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45951.773992013892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45951.773992013892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45951.773992013892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45951.773992013892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45951.773992013892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45951.773992013892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45951.773992013892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45951.773992013892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45951.773992013892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45951.773992013892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45951.773992013892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45951.773992013892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45951.773992013892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45951.773992013892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45951.773992013892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45951.773992013892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45951.773992013892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45951.773992013892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45951.773992013892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45951.773992013892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45951.773992013892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45951.773992013892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45951.773992013892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45951.773992013892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45951.773992013892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45951.773992013892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45951.773992013892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45951.773992013892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45951.773992013892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45951.773992013892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45951.773992013892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45951.773992013892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45951.773992013892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45951.773992013892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45951.773992013892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45951.773992013892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45951.773992013892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45951.773992013892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45951.773992013892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45951.773992013892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45951.773992013892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45951.773992013892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45951.773992013892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45951.773992013892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45951.773992013892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45951.773992013892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45951.773992013892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45951.773992013892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45951.773992013892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45951.773992013892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45951.773992013892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45951.773992013892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45951.773992013892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45951.773992013892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45951.773992013892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45951.773992013892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45951.773992013892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45951.773992013892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45951.773992013892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45951.773992013892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45951.773992013892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45951.773992013892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45951.773992013892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45951.773992013892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45951.773992013892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45951.773992013892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45951.773992013892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45951.773992013892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45951.773992013892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45951.773992013892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45951.773992013892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45951.773992013892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45951.773992013892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45951.773992013892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45951.773992013892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45951.773992013892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45951.773992013892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45951.773992013892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45951.773992013892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45951.773992013892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45951.773992013892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45951.773992013892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45951.773992013892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45951.773992013892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45951.773992013892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45951.773992013892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45951.773992013892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45951.773992013892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45951.773992013892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45951.773992013892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45951.773992013892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45951.773992013892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45951.773992013892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45951.773992013892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45951.773992013892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45951.773992013892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45951.773992013892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45951.773992013892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45951.773992013892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45951.773992013892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45951.773992013892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45951.773992013892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45951.773992013892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45951.773992013892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45951.773992013892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45951.773992013892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45951.773992013892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45951.773992013892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45951.773992013892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45951.773992013892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45951.773992013892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45951.773992013892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45951.773992013892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45951.773992013892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45951.773992013892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45951.773992013892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45951.773992013892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45951.773992013892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45951.773992013892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45951.773992013892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45951.773992013892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45951.773992013892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45951.773992013892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45951.773992013892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45951.773992013892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45951.773992013892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45951.773992013892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45951.773992013892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45951.773992013892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45951.773992013892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45951.773992013892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45951.773992013892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45951.773992013892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45951.773992013892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45951.773992013892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45951.773992013892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45951.773992013892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45951.773992013892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45951.773992013892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45951.773992013892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45951.773992013892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45951.773992013892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45951.773992013892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45951.773992013892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45951.773992013892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45951.773992013892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45951.773992013892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45951.773992013892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45951.773992013892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45951.773992013892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45951.773992013892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45951.773992013892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45951.773992013892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45951.773992013892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45951.773992013892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45951.773992013892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45951.773992013892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45951.773992013892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45951.773992013892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45951.773992013892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45951.773992013892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45951.773992013892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45951.773992013892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45951.773992013892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45951.773992013892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45951.773992013892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45951.773992013892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45951.773992013892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45951.773992013892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45951.773992013892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45951.773992013892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45951.773992013892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45951.773992013892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45951.773992013892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45951.773992013892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45951.773992013892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45951.773992013892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45951.773992013892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45951.773992013892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45951.773992013892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45951.773992013892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45951.773992013892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45951.773992013892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45951.773992013892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45951.773992013892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45951.773992013892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45951.773992013892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45951.773992013892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45951.773992013892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45951.773992013892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45951.773992013892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45951.773992013892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45951.773992013892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45951.773992013892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45951.773992013892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45951.773992013892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45951.773992013892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45951.773992013892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45951.773992013892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45951.773992013892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45951.773992013892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45951.773992013892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45951.773992013892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45951.773992013892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45951.773992013892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45951.773992013892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45951.773992013892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45951.773992013892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45951.773992013892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45951.773992013892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45951.773992013892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45951.773992013892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45951.773992013892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45951.773992013892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45951.773992013892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45951.773992013892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45951.773992013892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45951.773992013892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45951.773992013892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45951.773992013892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45951.773992013892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45951.773992013892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45951.773992013892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45951.773992013892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45951.773992013892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45951.773992013892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45951.773992013892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45951.773992013892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45951.773992013892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45951.773992013892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45951.773992013892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45951.773992013892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45951.773992013892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45951.773992013892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45951.773992013892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45951.773992013892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45951.773992013892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45951.773992013892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45951.773992013892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45951.773992013892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45951.773992013892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45951.773992013892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45951.773992013892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45951.773992013892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45951.773992013892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45951.773992013892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45951.773992013892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45951.773992013892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45951.773992013892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45951.773992013892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45951.773992013892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45951.773992013892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45951.773992013892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45951.773992013892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45951.773992013892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45951.773992013892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45951.773992013892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45951.773992013892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45951.773992013892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45951.773992013892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45951.773992013892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45951.773992013892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45951.773992013892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45951.773992013892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45951.773992013892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45951.773992013892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45951.773992013892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45951.773992013892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45951.773992013892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45951.773992013892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45951.773992013892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45951.773992013892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45951.773992013892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45951.773992013892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45951.773992013892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45951.773992013892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45951.773992013892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45951.773992013892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45951.773992013892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45951.773992013892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45951.773992013892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45951.773992013892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45951.773992013892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45951.773992013892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45951.773992013892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45951.773992013892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45951.773992013892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45951.773992013892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45951.773992013892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45951.773992013892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45951.773992013892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45951.773992013892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45951.773992013892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45951.773992013892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45951.773992013892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45951.773992013892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45951.773992013892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45951.773992013892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45951.773992013892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45951.773992013892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45951.773992013892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45951.773992013892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45951.773992013892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45951.773992013892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45951.773992013892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45951.773992013892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45951.773992013892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45951.773992013892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45951.773992013892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45951.773992013892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45951.773992013892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45951.773992013892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45951.773992013892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45951.773992013892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45951.773992013892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45951.773992013892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45951.773992013892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45951.773992013892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45951.773992013892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45951.773992013892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45951.773992013892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45951.773992013892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45951.773992013892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45951.773992013892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45951.773992013892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45951.773992013892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45951.773992013892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45951.773992013892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45951.773992013892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45951.773992013892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45951.773992013892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45951.773992013892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45951.773992013892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45951.773992013892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45951.773992013892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45951.773992013892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45951.773992013892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45951.773992013892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45951.773992013892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45951.773992013892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45951.773992013892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45951.773992013892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45951.773992013892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45951.773992013892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45951.773992013892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45951.773992013892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45951.773992013892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45951.773992013892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45951.773992013892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45951.773992013892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45951.773992013892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45951.773992013892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45951.773992013892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45951.773992013892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45951.773992013892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45951.773992013892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45951.773992013892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45951.773992013892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45951.773992013892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45951.773992013892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45951.773992013892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45951.773992013892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45951.773992013892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45951.773992013892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45951.773992013892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45951.773992013892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45951.773992013892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45951.773992013892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45951.773992013892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45951.773992013892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45951.773992013892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45951.773992013892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45951.773992013892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45951.773992013892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45951.773992013892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45951.773992013892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45951.773992013892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45951.773992013892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45951.773992013892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45951.773992013892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45951.773992013892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45951.773992013892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45951.773992013892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45951.773992013892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45951.773992013892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45951.773992013892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45951.773992013892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45951.773992013892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45951.773992013892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45951.773992013892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45951.773992013892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45951.773992013892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45951.773992013892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45951.773992013892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45951.773992013892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45951.773992013892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45951.773992013892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45951.773992013892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45951.773992013892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45951.773992013892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45951.773992013892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45951.773992013892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45951.773992013892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45951.773992013892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45951.773992013892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45951.773992013892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45951.773992013892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45951.773992013892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45951.773992013892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45951.773992013892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45951.773992013892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45951.773992013892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45951.773992013892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45951.773992013892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45951.773992013892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45951.773992013892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45951.773992013892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45951.773992013892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45951.773992013892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45951.773992013892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45951.773992013892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45951.773992013892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45951.773992013892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45951.773992013892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45951.773992013892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45951.773992013892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45951.773992013892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45951.773992013892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45951.773992013892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45951.773992013892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45951.773992013892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45951.773992013892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45951.773992013892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45951.773992013892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45951.773992013892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45951.773992013892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45951.773992013892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45951.773992013892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45951.773992013892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45951.773992013892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45951.773992013892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45951.773992013892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45951.773992013892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45951.773992013892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45951.773992013892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45951.773992013892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45951.773992013892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45951.773992013892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45951.773992013892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45951.773992013892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45951.773992013892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45951.773992013892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45951.773992013892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45951.773992013892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45951.773992013892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45951.773992013892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45951.773992013892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45951.773992013892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45951.773992013892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45951.773992013892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45951.773992013892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45951.773992013892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45951.773992013892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45951.773992013892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45951.773992013892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45951.773992013892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45951.773992013892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45951.773992013892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45951.773992013892</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3"/>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248.29327442129579</v>
      </c>
      <c r="H2" s="101">
        <v>45703.474768518521</v>
      </c>
      <c r="I2" s="98" t="str">
        <f>IFERROR(VLOOKUP(D2,DB!A:F,6,0),"")</f>
        <v>SCECO</v>
      </c>
      <c r="J2" s="98" t="str">
        <f>IFERROR(VLOOKUP(D2,DB!A:G,7,0),"")</f>
        <v>Dead</v>
      </c>
      <c r="K2" s="103" t="s">
        <v>39092</v>
      </c>
      <c r="L2" s="95" t="str">
        <f>IFERROR(VLOOKUP(D2,DB!A:I,9,0),"")</f>
        <v>Latis</v>
      </c>
    </row>
    <row r="3" spans="1:16" ht="15" customHeight="1">
      <c r="A3" s="121"/>
      <c r="B3" s="121" t="str">
        <f>IFERROR(VLOOKUP(D3,DB!A:K,11,0),"")</f>
        <v/>
      </c>
      <c r="C3" s="122"/>
      <c r="D3" s="123"/>
      <c r="E3" s="100"/>
      <c r="F3" s="125"/>
      <c r="G3" s="126">
        <f ca="1">IFERROR(NOW()-F3,"")</f>
        <v>45951.773992013892</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45951.773992013892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45951.773992013892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45951.773992013892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45951.773992013892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45951.773992013892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45951.773992013892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45951.773992013892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45951.773992013892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45951.773992013892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45951.773992013892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45951.773992013892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45951.773992013892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45951.773992013892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45951.773992013892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45951.773992013892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45951.773992013892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45951.773992013892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45951.773992013892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45951.773992013892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45951.773992013892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45951.773992013892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45951.773992013892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45951.773992013892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45951.773992013892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45951.773992013892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45951.773992013892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45951.773992013892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45951.773992013892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45951.773992013892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45951.773992013892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45951.773992013892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45951.773992013892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45951.773992013892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45951.773992013892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45951.773992013892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45951.773992013892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45951.773992013892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45951.773992013892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45951.773992013892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45951.773992013892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45951.773992013892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45951.773992013892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45951.773992013892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45951.773992013892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45951.773992013892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45951.773992013892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45951.773992013892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45951.773992013892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45951.773992013892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45951.773992013892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45951.773992013892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45951.773992013892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45951.773992013892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45951.773992013892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45951.773992013892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45951.773992013892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45951.773992013892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45951.773992013892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45951.773992013892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45951.773992013892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45951.773992013892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45951.773992013892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45951.773992013892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45951.773992013892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45951.773992013892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45951.773992013892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45951.773992013892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45951.773992013892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45951.773992013892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45951.773992013892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45951.773992013892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45951.773992013892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45951.773992013892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45951.773992013892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45951.773992013892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45951.773992013892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45951.773992013892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45951.773992013892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45951.773992013892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45951.773992013892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45951.773992013892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45951.773992013892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45951.773992013892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45951.773992013892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45951.773992013892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45951.773992013892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45951.773992013892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45951.773992013892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45951.773992013892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45951.773992013892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45951.773992013892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45951.773992013892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45951.773992013892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45951.773992013892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45951.773992013892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45951.773992013892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45951.773992013892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45951.773992013892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45951.773992013892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45951.773992013892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45951.773992013892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45951.773992013892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45951.773992013892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45951.773992013892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45951.773992013892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45951.773992013892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45951.773992013892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45951.773992013892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45951.773992013892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45951.773992013892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45951.773992013892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45951.773992013892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45951.773992013892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45951.773992013892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45951.773992013892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45951.773992013892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45951.773992013892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45951.773992013892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45951.773992013892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45951.773992013892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45951.773992013892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45951.773992013892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45951.773992013892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45951.773992013892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45951.773992013892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45951.773992013892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45951.773992013892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45951.773992013892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45951.773992013892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45951.773992013892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45951.773992013892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45951.773992013892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45951.773992013892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45951.773992013892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45951.773992013892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45951.773992013892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45951.773992013892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45951.773992013892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45951.773992013892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45951.773992013892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45951.773992013892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45951.773992013892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45951.773992013892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45951.773992013892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45951.773992013892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45951.773992013892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45951.773992013892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45951.773992013892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45951.773992013892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45951.773992013892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45951.773992013892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45951.773992013892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45951.773992013892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45951.773992013892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45951.773992013892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45951.773992013892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45951.773992013892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45951.773992013892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45951.773992013892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45951.773992013892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45951.773992013892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45951.773992013892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45951.773992013892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45951.773992013892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45951.773992013892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45951.773992013892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45951.773992013892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45951.773992013892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45951.773992013892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45951.773992013892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45951.773992013892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45951.773992013892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45951.773992013892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45951.773992013892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45951.773992013892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45951.773992013892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45951.773992013892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45951.773992013892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45951.773992013892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45951.773992013892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45951.773992013892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45951.773992013892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45951.773992013892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45951.773992013892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45951.773992013892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45951.773992013892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45951.773992013892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45951.773992013892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45951.773992013892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45951.773992013892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45951.773992013892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45951.773992013892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45951.773992013892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45951.773992013892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45951.773992013892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45951.773992013892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45951.773992013892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45951.773992013892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45951.773992013892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45951.773992013892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45951.773992013892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45951.773992013892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45951.773992013892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45951.773992013892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45951.773992013892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45951.773992013892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45951.773992013892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45951.773992013892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45951.773992013892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45951.773992013892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45951.773992013892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45951.773992013892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45951.773992013892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45951.773992013892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45951.773992013892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45951.773992013892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45951.773992013892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45951.773992013892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45951.773992013892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45951.773992013892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45951.773992013892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45951.773992013892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45951.773992013892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45951.773992013892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45951.773992013892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45951.773992013892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45951.773992013892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45951.773992013892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45951.773992013892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45951.773992013892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45951.773992013892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45951.773992013892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45951.773992013892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45951.773992013892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45951.773992013892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45951.773992013892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45951.773992013892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45951.773992013892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45951.773992013892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45951.773992013892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45951.773992013892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45951.773992013892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45951.773992013892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45951.773992013892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45951.773992013892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45951.773992013892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45951.773992013892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45951.773992013892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45951.773992013892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45951.773992013892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45951.773992013892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45951.773992013892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45951.773992013892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45951.773992013892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45951.773992013892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45951.773992013892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45951.773992013892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45951.773992013892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45951.773992013892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45951.773992013892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45951.773992013892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45951.773992013892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45951.773992013892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45951.773992013892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45951.773992013892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45951.773992013892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45951.773992013892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45951.773992013892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45951.773992013892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45951.773992013892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45951.773992013892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45951.773992013892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45951.773992013892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45951.773992013892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45951.773992013892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45951.773992013892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45951.773992013892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45951.773992013892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45951.773992013892</v>
      </c>
      <c r="H282" s="125"/>
      <c r="I282" s="121" t="str">
        <f>IFERROR(VLOOKUP(D282,DB!A:F,6,0),"")</f>
        <v/>
      </c>
      <c r="J282" s="121" t="str">
        <f>IFERROR(VLOOKUP(D282,DB!A:G,7,0),"")</f>
        <v/>
      </c>
      <c r="K282" s="127"/>
      <c r="L282" s="123" t="str">
        <f>IFERROR(VLOOKUP(D282,DB!A:I,9,0),"")</f>
        <v/>
      </c>
    </row>
    <row r="283" spans="1:12" ht="15" customHeight="1">
      <c r="A283" s="128"/>
      <c r="B283" s="128" t="str">
        <f>IFERROR(VLOOKUP(D283,DB!A:K,11,0),"")</f>
        <v/>
      </c>
      <c r="C283" s="129"/>
      <c r="D283" s="130"/>
      <c r="E283" s="131"/>
      <c r="F283" s="132"/>
      <c r="G283" s="133">
        <f ca="1">IFERROR(NOW()-F283,"")</f>
        <v>45951.773992013892</v>
      </c>
      <c r="H283" s="132"/>
      <c r="I283" s="128" t="str">
        <f>IFERROR(VLOOKUP(D283,DB!A:F,6,0),"")</f>
        <v/>
      </c>
      <c r="J283" s="128" t="str">
        <f>IFERROR(VLOOKUP(D283,DB!A:G,7,0),"")</f>
        <v/>
      </c>
      <c r="K283" s="134"/>
      <c r="L283" s="130" t="str">
        <f>IFERROR(VLOOKUP(D283,DB!A:I,9,0),"")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39093</v>
      </c>
      <c r="B2" s="37" t="str">
        <f>IFERROR(VLOOKUP(D2,DB!A:K,11,0),"")</f>
        <v>R5</v>
      </c>
      <c r="C2" s="37">
        <v>3</v>
      </c>
      <c r="D2" s="120" t="s">
        <v>36034</v>
      </c>
      <c r="E2" s="37" t="s">
        <v>38998</v>
      </c>
      <c r="F2" s="38">
        <v>45891.832060185188</v>
      </c>
      <c r="G2" s="146">
        <f ca="1">IFERROR(NOW()-F2,"")</f>
        <v>59.941931828703673</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39082</v>
      </c>
      <c r="F3" s="38">
        <v>45926.188877314817</v>
      </c>
      <c r="G3" s="146">
        <f t="shared" ref="G3" ca="1" si="0">IFERROR(NOW()-F3,"")</f>
        <v>25.585114699075348</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7.0024179398169508</v>
      </c>
      <c r="H4" s="38">
        <v>45944.676192129627</v>
      </c>
      <c r="I4" s="37" t="str">
        <f>IFERROR(VLOOKUP(D4,DB!A:F,6,0),"")</f>
        <v>SCECO</v>
      </c>
      <c r="J4" s="37" t="str">
        <f>IFERROR(VLOOKUP(D4,DB!A:G,7,0),"")</f>
        <v>Dead</v>
      </c>
      <c r="K4" s="37" t="s">
        <v>39098</v>
      </c>
      <c r="L4" s="37" t="str">
        <f>IFERROR(VLOOKUP(D4,DB!A:I,9,0),"")</f>
        <v>Latis</v>
      </c>
    </row>
    <row r="5" spans="1:13" ht="30.75">
      <c r="A5" s="157" t="s">
        <v>39099</v>
      </c>
      <c r="B5" s="157" t="str">
        <f>IFERROR(VLOOKUP(D5,DB!A:K,11,0),"")</f>
        <v>R5</v>
      </c>
      <c r="C5" s="157">
        <v>1</v>
      </c>
      <c r="D5" s="157" t="s">
        <v>34781</v>
      </c>
      <c r="E5" s="157" t="s">
        <v>39082</v>
      </c>
      <c r="F5" s="158">
        <v>45948.661111111112</v>
      </c>
      <c r="G5" s="159">
        <f ca="1">IFERROR(NOW()-F5,"")</f>
        <v>3.1128809027795796</v>
      </c>
      <c r="H5" s="158">
        <v>45948.661111111112</v>
      </c>
      <c r="I5" s="157" t="str">
        <f>IFERROR(VLOOKUP(D5,DB!A:F,6,0),"")</f>
        <v>SCECO</v>
      </c>
      <c r="J5" s="157" t="str">
        <f>IFERROR(VLOOKUP(D5,DB!A:G,7,0),"")</f>
        <v>Dead</v>
      </c>
      <c r="K5" s="157" t="s">
        <v>39100</v>
      </c>
      <c r="L5" s="157" t="str">
        <f>IFERROR(VLOOKUP(D5,DB!A:I,9,0),"")</f>
        <v>Latis</v>
      </c>
    </row>
    <row r="6" spans="1:13" ht="15">
      <c r="A6" s="157"/>
      <c r="B6" s="157" t="str">
        <f>IFERROR(VLOOKUP(D6,DB!A:K,11,0),"")</f>
        <v/>
      </c>
      <c r="C6" s="157"/>
      <c r="D6" s="157"/>
      <c r="E6" s="157"/>
      <c r="F6" s="158"/>
      <c r="G6" s="159">
        <f ca="1">IFERROR(NOW()-F6,"")</f>
        <v>45951.773992013892</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45951.773992013892</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45951.773992013892</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45951.773992013892</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45951.773992013892</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45951.773992013892</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45951.773992013892</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45951.773992013892</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45951.773992013892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45951.773992013892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45951.773992013892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45951.773992013892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45951.773992013892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45951.773992013892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45951.773992013892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45951.773992013892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45951.773992013892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45951.773992013892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45951.773992013892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45951.773992013892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45951.773992013892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45951.773992013892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45951.773992013892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45951.773992013892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45951.773992013892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45951.773992013892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45951.773992013892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45951.773992013892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45951.773992013892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45951.773992013892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45951.773992013892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45951.773992013892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45951.773992013892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45951.773992013892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45951.773992013892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45951.773992013892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45951.773992013892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45951.773992013892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45951.773992013892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45951.773992013892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45951.773992013892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45951.773992013892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45951.773992013892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45951.773992013892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45951.773992013892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45951.773992013892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45951.773992013892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45951.773992013892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45951.773992013892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45951.773992013892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45951.773992013892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45951.773992013892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45951.773992013892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45951.773992013892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45951.773992013892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45951.773992013892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45951.773992013892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45951.773992013892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45951.773992013892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45951.773992013892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45951.773992013892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45951.773992013892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45951.773992013892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45951.773992013892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45951.773992013892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45951.773992013892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45951.773992013892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45951.773992013892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45951.773992013892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45951.773992013892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45951.773992013892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45951.773992013892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45951.773992013892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45951.773992013892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45951.773992013892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45951.773992013892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45951.773992013892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45951.773992013892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45951.773992013892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45951.773992013892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45951.773992013892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45951.773992013892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45951.773992013892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45951.773992013892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45951.773992013892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45951.773992013892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45951.773992013892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45951.773992013892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45951.773992013892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45951.773992013892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45951.773992013892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45951.773992013892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45951.773992013892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45951.773992013892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45951.773992013892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45951.773992013892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45951.773992013892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45951.773992013892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45951.773992013892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45951.773992013892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45951.773992013892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45951.773992013892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45951.773992013892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45951.773992013892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45951.773992013892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45951.773992013892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45951.773992013892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45951.773992013892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45951.773992013892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45951.773992013892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45951.773992013892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45951.773992013892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45951.773992013892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45951.773992013892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45951.773992013892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45951.773992013892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45951.773992013892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45951.773992013892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45951.773992013892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45951.773992013892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45951.773992013892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45951.773992013892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45951.773992013892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45951.773992013892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45951.773992013892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45951.773992013892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45951.773992013892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45951.773992013892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45951.773992013892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45951.773992013892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45951.773992013892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45951.773992013892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45951.773992013892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45951.773992013892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45951.773992013892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45951.773992013892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45951.773992013892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45951.773992013892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45951.773992013892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45951.773992013892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45951.773992013892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45951.773992013892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45951.773992013892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45951.773992013892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45951.773992013892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45951.773992013892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45951.773992013892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45951.773992013892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45951.773992013892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45951.773992013892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45951.773992013892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45951.773992013892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45951.773992013892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45951.773992013892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45951.773992013892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45951.773992013892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45951.773992013892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45951.773992013892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45951.773992013892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45951.773992013892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45951.773992013892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45951.773992013892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45951.773992013892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45951.773992013892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45951.773992013892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45951.773992013892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45951.773992013892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45951.773992013892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45951.773992013892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45951.773992013892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45951.773992013892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45951.773992013892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45951.773992013892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45951.773992013892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45951.773992013892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45951.773992013892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45951.773992013892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45951.773992013892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45951.773992013892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45951.773992013892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45951.773992013892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45951.773992013892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45951.773992013892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45951.773992013892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45951.773992013892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45951.773992013892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45951.773992013892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45951.773992013892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45951.773992013892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45951.773992013892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45951.773992013892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45951.773992013892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45951.773992013892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45951.773992013892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45951.773992013892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45951.773992013892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45951.773992013892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45951.773992013892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45951.773992013892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45951.773992013892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45951.773992013892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45951.773992013892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45951.773992013892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45951.773992013892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45951.773992013892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45951.773992013892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45951.773992013892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45951.773992013892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45951.773992013892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45951.773992013892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45951.773992013892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45951.773992013892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45951.773992013892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45951.773992013892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45951.773992013892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45951.773992013892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45951.773992013892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45951.773992013892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45951.773992013892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45951.773992013892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45951.773992013892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45951.773992013892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45951.773992013892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45951.773992013892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45951.773992013892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45951.773992013892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45951.773992013892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45951.773992013892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45951.773992013892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45951.773992013892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45951.773992013892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45951.773992013892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45951.773992013892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45951.773992013892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45951.773992013892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45951.773992013892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45951.773992013892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45951.773992013892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45951.773992013892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45951.773992013892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45951.773992013892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45951.773992013892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45951.773992013892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45951.773992013892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45951.773992013892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45951.773992013892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45951.773992013892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45951.773992013892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45951.773992013892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45951.773992013892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45951.773992013892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45951.773992013892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45951.773992013892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45951.773992013892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45951.773992013892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45951.773992013892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45951.773992013892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45951.773992013892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45951.773992013892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45951.773992013892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45951.773992013892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45951.773992013892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45951.773992013892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45951.773992013892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45951.773992013892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45951.773992013892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45951.773992013892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45951.773992013892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45951.773992013892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45951.773992013892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45951.773992013892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45951.773992013892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45951.773992013892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45951.773992013892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45951.773992013892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45951.773992013892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45951.773992013892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45951.773992013892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45951.773992013892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45951.773992013892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45951.773992013892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45951.773992013892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45951.773992013892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45951.773992013892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45951.773992013892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45951.773992013892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45951.773992013892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45951.773992013892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45951.773992013892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45951.773992013892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45951.773992013892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45951.773992013892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45951.773992013892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45951.773992013892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45951.773992013892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45951.773992013892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45951.773992013892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45951.773992013892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45951.773992013892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45951.773992013892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45951.773992013892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45951.773992013892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45951.773992013892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45951.773992013892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45951.773992013892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45951.773992013892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45951.773992013892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45951.773992013892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45951.773992013892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45951.773992013892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45951.773992013892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45951.773992013892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45951.773992013892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45951.773992013892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45951.773992013892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45951.773992013892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45951.773992013892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45951.773992013892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45951.773992013892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45951.773992013892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45951.773992013892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45951.773992013892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45951.773992013892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45951.773992013892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45951.773992013892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45951.773992013892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45951.773992013892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45951.773992013892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45951.773992013892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45951.773992013892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45951.773992013892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45951.773992013892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45951.773992013892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45951.773992013892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45951.773992013892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45951.773992013892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45951.773992013892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45951.773992013892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45951.773992013892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45951.773992013892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45951.773992013892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45951.773992013892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45951.773992013892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45951.773992013892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45951.773992013892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45951.773992013892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45951.773992013892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45951.773992013892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45951.773992013892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45951.773992013892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45951.773992013892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45951.773992013892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45951.773992013892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45951.773992013892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45951.773992013892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45951.773992013892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45951.773992013892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45951.773992013892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45951.773992013892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45951.773992013892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45951.773992013892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45951.773992013892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45951.773992013892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45951.773992013892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45951.773992013892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45951.773992013892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45951.773992013892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45951.773992013892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45951.773992013892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45951.773992013892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45951.773992013892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45951.773992013892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45951.773992013892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45951.773992013892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45951.773992013892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45951.773992013892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45951.773992013892</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45951.773992013892</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45951.773992013892</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45951.773992013892</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45951.773992013892</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45951.773992013892</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45951.773992013892</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45951.773992013892</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45951.773992013892</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45951.773992013892</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45951.773992013892</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45951.773992013892</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45951.773992013892</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45951.773992013892</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45951.773992013892</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45951.773992013892</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45951.773992013892</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45951.773992013892</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45951.773992013892</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45951.773992013892</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45951.773992013892</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45951.773992013892</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45951.773992013892</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45951.773992013892</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45951.773992013892</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45951.773992013892</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45951.773992013892</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45951.773992013892</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45951.773992013892</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45951.773992013892</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45951.773992013892</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45951.773992013892</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45951.773992013892</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45951.773992013892</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45951.773992013892</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45951.773992013892</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45951.773992013892</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45951.773992013892</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45951.773992013892</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45951.773992013892</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45951.773992013892</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45951.773992013892</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45951.773992013892</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45951.773992013892</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45951.773992013892</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45951.773992013892</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45951.773992013892</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45951.773992013892</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45951.773992013892</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45951.773992013892</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45951.773992013892</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45951.773992013892</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45951.773992013892</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45951.773992013892</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45951.773992013892</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45951.773992013892</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45951.773992013892</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45951.773992013892</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45951.773992013892</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45951.773992013892</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45951.773992013892</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45951.773992013892</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45951.773992013892</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45951.773992013892</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45951.773992013892</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45951.773992013892</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45951.773992013892</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45951.773992013892</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45951.773992013892</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45951.773992013892</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45951.773992013892</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45951.773992013892</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45951.773992013892</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45951.773992013892</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45951.773992013892</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45951.773992013892</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45951.773992013892</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45951.773992013892</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45951.773992013892</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45951.773992013892</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45951.773992013892</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45951.773992013892</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45951.773992013892</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45951.773992013892</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45951.773992013892</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45951.773992013892</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45951.773992013892</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45951.773992013892</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45951.773992013892</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45951.773992013892</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45951.773992013892</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45951.773992013892</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45951.773992013892</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45951.773992013892</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45951.773992013892</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45951.773992013892</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45951.773992013892</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45951.773992013892</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45951.773992013892</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45951.773992013892</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45951.773992013892</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45951.773992013892</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45951.773992013892</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45951.773992013892</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45951.773992013892</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45951.773992013892</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45951.773992013892</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45951.773992013892</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45951.773992013892</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45951.773992013892</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45951.773992013892</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45951.773992013892</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45951.773992013892</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45951.773992013892</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45951.773992013892</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45951.773992013892</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45951.773992013892</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45951.773992013892</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45951.773992013892</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45951.773992013892</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45951.773992013892</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45951.773992013892</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45951.773992013892</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45951.773992013892</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45951.773992013892</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45951.773992013892</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45951.773992013892</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45951.773992013892</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45951.773992013892</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45951.773992013892</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45951.773992013892</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45951.773992013892</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45951.773992013892</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45951.773992013892</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45951.773992013892</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45951.773992013892</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45951.773992013892</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45951.773992013892</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45951.773992013892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45951.773992013892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45951.773992013892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45951.773992013892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45951.773992013892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45951.773992013892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0"/>
      <c r="E8" s="108"/>
      <c r="F8" s="109"/>
      <c r="G8" s="78">
        <f ca="1">IFERROR(NOW()-F8,"-")</f>
        <v>45951.773992013892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0"/>
      <c r="E9" s="108"/>
      <c r="F9" s="109"/>
      <c r="G9" s="78">
        <f ca="1">IFERROR(NOW()-F9,"-")</f>
        <v>45951.773992013892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45951.773992013892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45951.773992013892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45951.773992013892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45951.773992013892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45951.773992013892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45951.773992013892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45951.773992013892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45951.773992013892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45951.773992013892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45951.773992013892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45951.773992013892</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2025-10-21T15:37:01Z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