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916" documentId="13_ncr:1_{F6CB121F-512D-4AA6-A0C1-0FB36C537598}" xr6:coauthVersionLast="47" xr6:coauthVersionMax="47" xr10:uidLastSave="{851D43B1-DBF0-48B1-AF31-964F51144339}"/>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<sst xmlns="http://schemas.openxmlformats.org/spreadsheetml/2006/main" count="178585" uniqueCount="39079">
  <si>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</si>
  <si>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</si>
  <si>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</si>
  <si>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</si>
  <si>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</si>
  <si>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</si>
  <si>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</si>
  <si>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</si>
  <si>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</si>
  <si>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</si>
  <si>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</si>
  <si>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</si>
  <si>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</si>
  <si>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</si>
  <si>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</si>
  <si>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</si>
  <si>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</si>
  <si>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</si>
  <si>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</si>
  <si>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</si>
  <si>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</si>
  <si>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</si>
  <si>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</si>
  <si>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</si>
  <si>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</si>
  <si>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</si>
  <si>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</si>
  <si>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</si>
  <si>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</si>
  <si>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</si>
  <si>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</si>
  <si>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</si>
  <si>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</si>
  <si>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</si>
  <si>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</si>
  <si>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</si>
  <si>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</si>
  <si>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</si>
  <si>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</si>
  <si>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</si>
  <si>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</si>
  <si>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</si>
  <si>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</si>
  <si>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</si>
  <si>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</si>
  <si>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</si>
  <si>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</si>
  <si>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</si>
  <si>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</si>
  <si>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</si>
  <si>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</si>
  <si>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</si>
  <si>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</si>
  <si>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</si>
  <si>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</si>
  <si>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</si>
  <si>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</si>
  <si>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</si>
  <si>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</si>
  <si>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</si>
  <si>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</si>
  <si>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</si>
  <si>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</si>
  <si>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</si>
  <si>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</si>
  <si>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</si>
  <si>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</si>
  <si>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</si>
  <si>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</si>
  <si>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</si>
  <si>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</si>
  <si>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</si>
  <si>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</si>
  <si>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</si>
  <si>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</si>
  <si>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</si>
  <si>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</si>
  <si>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</si>
  <si>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</si>
  <si>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</si>
  <si>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</si>
  <si>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</si>
  <si>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</si>
  <si>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</si>
  <si>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</si>
  <si>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</si>
  <si>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</si>
  <si>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</si>
  <si>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</si>
  <si>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</si>
  <si>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</si>
  <si>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</si>
  <si>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</si>
  <si>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</si>
  <si>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</si>
  <si>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</si>
  <si>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</si>
  <si>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</si>
  <si>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</si>
  <si>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</si>
  <si>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</si>
  <si>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</si>
  <si>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</si>
  <si>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</si>
  <si>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</si>
  <si>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</si>
  <si>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</si>
  <si>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</si>
  <si>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</si>
  <si>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</si>
  <si>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</si>
  <si>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</si>
  <si>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</si>
  <si>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</si>
  <si>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</si>
  <si>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</si>
  <si>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</si>
  <si>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</si>
  <si>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</si>
  <si>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</si>
  <si>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</si>
  <si>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</si>
  <si>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</si>
  <si>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</si>
  <si>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</si>
  <si>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</si>
  <si>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</si>
  <si>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</si>
  <si>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</si>
  <si>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</si>
  <si>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</si>
  <si>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</si>
  <si>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</si>
  <si>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</si>
  <si>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</si>
  <si>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</si>
  <si>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</si>
  <si>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</si>
  <si>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</si>
  <si>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</si>
  <si>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</si>
  <si>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</si>
  <si>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</si>
  <si>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</si>
  <si>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</si>
  <si>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</si>
  <si>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</si>
  <si>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</si>
  <si>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</si>
  <si>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</si>
  <si>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</si>
  <si>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</si>
  <si>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</si>
  <si>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</si>
  <si>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</si>
  <si>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</si>
  <si>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</si>
  <si>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</si>
  <si>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</si>
  <si>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</si>
  <si>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</si>
  <si>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</si>
  <si>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</si>
  <si>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</si>
  <si>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</si>
  <si>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</si>
  <si>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</si>
  <si>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</si>
  <si>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</si>
  <si>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</si>
  <si>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</si>
  <si>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</si>
  <si>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</si>
  <si>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</si>
  <si>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</si>
  <si>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</si>
  <si>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</si>
  <si>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</si>
  <si>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</si>
  <si>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</si>
  <si>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</si>
  <si>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</si>
  <si>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</si>
  <si>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</si>
  <si>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</si>
  <si>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</si>
  <si>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</si>
  <si>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</si>
  <si>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</si>
  <si>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</si>
  <si>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</si>
  <si>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</si>
  <si>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</si>
  <si>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</si>
  <si>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</si>
  <si>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</si>
  <si>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</si>
  <si>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</si>
  <si>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</si>
  <si>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</si>
  <si>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</si>
  <si>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</si>
  <si>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</si>
  <si>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</si>
  <si>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</si>
  <si>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</si>
  <si>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</si>
  <si>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</si>
  <si>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</si>
  <si>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</si>
  <si>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</si>
  <si>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</si>
  <si>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</si>
  <si>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</si>
  <si>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</si>
  <si>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</si>
  <si>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</si>
  <si>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</si>
  <si>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</si>
  <si>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</si>
  <si>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</si>
  <si>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</si>
  <si>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</si>
  <si>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</si>
  <si>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</si>
  <si>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</si>
  <si>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</si>
  <si>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</si>
  <si>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</si>
  <si>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</si>
  <si>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</si>
  <si>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</si>
  <si>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</si>
  <si>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</si>
  <si>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</si>
  <si>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</si>
  <si>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</si>
  <si>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</si>
  <si>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</si>
  <si>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</si>
  <si>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</si>
  <si>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</si>
  <si>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</si>
  <si>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</si>
  <si>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</si>
  <si>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</si>
  <si>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</si>
  <si>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</si>
  <si>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</si>
  <si>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</si>
  <si>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</si>
  <si>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</si>
  <si>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</si>
  <si>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</si>
  <si>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</si>
  <si>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</si>
  <si>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</si>
  <si>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</si>
  <si>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</si>
  <si>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</si>
  <si>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</si>
  <si>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</si>
  <si>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</si>
  <si>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</si>
  <si>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</si>
  <si>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</si>
  <si>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</si>
  <si>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</si>
  <si>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</si>
  <si>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</si>
  <si>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</si>
  <si>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</si>
  <si>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</si>
  <si>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</si>
  <si>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</si>
  <si>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</si>
  <si>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</si>
  <si>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</si>
  <si>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</si>
  <si>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</si>
  <si>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</si>
  <si>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</si>
  <si>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</si>
  <si>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</si>
  <si>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</si>
  <si>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</si>
  <si>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</si>
  <si>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</si>
  <si>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</si>
  <si>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</si>
  <si>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</si>
  <si>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</si>
  <si>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</si>
  <si>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</si>
  <si>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</si>
  <si>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</si>
  <si>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</si>
  <si>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</si>
  <si>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</si>
  <si>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</si>
  <si>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</si>
  <si>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</si>
  <si>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</si>
  <si>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</si>
  <si>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</si>
  <si>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</si>
  <si>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</si>
  <si>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</si>
  <si>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</si>
  <si>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</si>
  <si>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</si>
  <si>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</si>
  <si>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</si>
  <si>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</si>
  <si>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</si>
  <si>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</si>
  <si>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</si>
  <si>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</si>
  <si>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</si>
  <si>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</si>
  <si>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</si>
  <si>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</si>
  <si>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</si>
  <si>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</si>
  <si>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</si>
  <si>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</si>
  <si>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</si>
  <si>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</si>
  <si>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</si>
  <si>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</si>
  <si>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</si>
  <si>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</si>
  <si>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</si>
  <si>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</si>
  <si>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</si>
  <si>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</si>
  <si>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</si>
  <si>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</si>
  <si>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</si>
  <si>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</si>
  <si>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</si>
  <si>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</si>
  <si>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</si>
  <si>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</si>
  <si>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</si>
  <si>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</si>
  <si>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</si>
  <si>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</si>
  <si>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</si>
  <si>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</si>
  <si>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</si>
  <si>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</si>
  <si>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</si>
  <si>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</si>
  <si>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</si>
  <si>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</si>
  <si>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</si>
  <si>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</si>
  <si>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</si>
  <si>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</si>
  <si>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</si>
  <si>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</si>
  <si>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</si>
  <si>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</si>
  <si>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</si>
  <si>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</si>
  <si>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</si>
  <si>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</si>
  <si>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</si>
  <si>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</si>
  <si>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</si>
  <si>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</si>
  <si>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</si>
  <si>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</si>
  <si>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</si>
  <si>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</si>
  <si>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</si>
  <si>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</si>
  <si>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</si>
  <si>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</si>
  <si>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</si>
  <si>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</si>
  <si>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</si>
  <si>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</si>
  <si>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</si>
  <si>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</si>
  <si>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</si>
  <si>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</si>
  <si>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</si>
  <si>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</si>
  <si>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</si>
  <si>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</si>
  <si>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</si>
  <si>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</si>
  <si>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</si>
  <si>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</si>
  <si>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</si>
  <si>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</si>
  <si>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</si>
  <si>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</si>
  <si>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</si>
  <si>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</si>
  <si>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</si>
  <si>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</si>
  <si>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</si>
  <si>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</si>
  <si>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</si>
  <si>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</si>
  <si>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</si>
  <si>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</si>
  <si>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</si>
  <si>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</si>
  <si>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</si>
  <si>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</si>
  <si>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</si>
  <si>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</si>
  <si>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</si>
  <si>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</si>
  <si>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</si>
  <si>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</si>
  <si>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</si>
  <si>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</si>
  <si>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</si>
  <si>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</si>
  <si>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</si>
  <si>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</si>
  <si>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</si>
  <si>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</si>
  <si>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</si>
  <si>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</si>
  <si>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</si>
  <si>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</si>
  <si>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</si>
  <si>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</si>
  <si>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</si>
  <si>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</si>
  <si>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</si>
  <si>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</si>
  <si>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</si>
  <si>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</si>
  <si>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</si>
  <si>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</si>
  <si>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</si>
  <si>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</si>
  <si>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</si>
  <si>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</si>
  <si>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</si>
  <si>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</si>
  <si>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</si>
  <si>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</si>
  <si>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</si>
  <si>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</si>
  <si>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</si>
  <si>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</si>
  <si>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</si>
  <si>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</si>
  <si>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</si>
  <si>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</si>
  <si>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</si>
  <si>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</si>
  <si>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</si>
  <si>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</si>
  <si>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</si>
  <si>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</si>
  <si>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</si>
  <si>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</si>
  <si>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</si>
  <si>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</si>
  <si>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</si>
  <si>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</si>
  <si>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</si>
  <si>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</si>
  <si>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</si>
  <si>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</si>
  <si>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</si>
  <si>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</si>
  <si>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</si>
  <si>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</si>
  <si>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</si>
  <si>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</si>
  <si>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</si>
  <si>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</si>
  <si>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</si>
  <si>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</si>
  <si>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</si>
  <si>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</si>
  <si>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</si>
  <si>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</si>
  <si>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</si>
  <si>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</si>
  <si>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</si>
  <si>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</si>
  <si>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</si>
  <si>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</si>
  <si>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</si>
  <si>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</si>
  <si>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</si>
  <si>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</si>
  <si>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</si>
  <si>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</si>
  <si>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</si>
  <si>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</si>
  <si>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</si>
  <si>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</si>
  <si>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</si>
  <si>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</si>
  <si>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</si>
  <si>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</si>
  <si>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</si>
  <si>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</si>
  <si>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</si>
  <si>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</si>
  <si>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</si>
  <si>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</si>
  <si>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</si>
  <si>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</si>
  <si>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</si>
  <si>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</si>
  <si>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</si>
  <si>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</si>
  <si>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</si>
  <si>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</si>
  <si>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</si>
  <si>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</si>
  <si>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</si>
  <si>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</si>
  <si>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</si>
  <si>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</si>
  <si>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</si>
  <si>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</si>
  <si>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</si>
  <si>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</si>
  <si>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</si>
  <si>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</si>
  <si>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</si>
  <si>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</si>
  <si>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</si>
  <si>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</si>
  <si>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</si>
  <si>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</si>
  <si>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</si>
  <si>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</si>
  <si>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</si>
  <si>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</si>
  <si>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</si>
  <si>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</si>
  <si>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</si>
  <si>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</si>
  <si>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</si>
  <si>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</si>
  <si>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</si>
  <si>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</si>
  <si>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</si>
  <si>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</si>
  <si>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</si>
  <si>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</si>
  <si>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</si>
  <si>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</si>
  <si>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</si>
  <si>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</si>
  <si>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</si>
  <si>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</si>
  <si>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</si>
  <si>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</si>
  <si>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</si>
  <si>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</si>
  <si>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</si>
  <si>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</si>
  <si>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</si>
  <si>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</si>
  <si>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</si>
  <si>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</si>
  <si>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</si>
  <si>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</si>
  <si>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</si>
  <si>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</si>
  <si>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</si>
  <si>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</si>
  <si>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</si>
  <si>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</si>
  <si>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</si>
  <si>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</si>
  <si>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</si>
  <si>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</si>
  <si>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</si>
  <si>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</si>
  <si>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</si>
  <si>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</si>
  <si>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</si>
  <si>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</si>
  <si>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</si>
  <si>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</si>
  <si>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</si>
  <si>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</si>
  <si>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</si>
  <si>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</si>
  <si>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</si>
  <si>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</si>
  <si>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</si>
  <si>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</si>
  <si>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</si>
  <si>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</si>
  <si>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</si>
  <si>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</si>
  <si>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</si>
  <si>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</si>
  <si>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</si>
  <si>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</si>
  <si>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</si>
  <si>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</si>
  <si>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</si>
  <si>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</si>
  <si>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</si>
  <si>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</si>
  <si>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</si>
  <si>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</si>
  <si>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</si>
  <si>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</si>
  <si>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</si>
  <si>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</si>
  <si>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</si>
  <si>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</si>
  <si>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</si>
  <si>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</si>
  <si>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</si>
  <si>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</si>
  <si>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</si>
  <si>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</si>
  <si>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</si>
  <si>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</si>
  <si>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</si>
  <si>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</si>
  <si>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</si>
  <si>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</si>
  <si>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</si>
  <si>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</si>
  <si>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</si>
  <si>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</si>
  <si>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</si>
  <si>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</si>
  <si>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</si>
  <si>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</si>
  <si>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</si>
  <si>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</si>
  <si>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</si>
  <si>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</si>
  <si>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</si>
  <si>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</si>
  <si>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</si>
  <si>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</si>
  <si>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</si>
  <si>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</si>
  <si>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</si>
  <si>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</si>
  <si>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</si>
  <si>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</si>
  <si>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</si>
  <si>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</si>
  <si>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</si>
  <si>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</si>
  <si>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</si>
  <si>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</si>
  <si>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</si>
  <si>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</si>
  <si>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</si>
  <si>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</si>
  <si>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</si>
  <si>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</si>
  <si>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</si>
  <si>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</si>
  <si>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</si>
  <si>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</si>
  <si>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</si>
  <si>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</si>
  <si>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</si>
  <si>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</si>
  <si>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</si>
  <si>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</si>
  <si>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</si>
  <si>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</si>
  <si>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</si>
  <si>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</si>
  <si>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</si>
  <si>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</si>
  <si>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</si>
  <si>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</si>
  <si>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</si>
  <si>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</si>
  <si>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</si>
  <si>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</si>
  <si>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</si>
  <si>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</si>
  <si>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</si>
  <si>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</si>
  <si>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</si>
  <si>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</si>
  <si>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</si>
  <si>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</si>
  <si>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</si>
  <si>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</si>
  <si>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</si>
  <si>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</si>
  <si>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</si>
  <si>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</si>
  <si>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</si>
  <si>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</si>
  <si>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</si>
  <si>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</si>
  <si>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</si>
  <si>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</si>
  <si>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</si>
  <si>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</si>
  <si>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</si>
  <si>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</si>
  <si>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</si>
  <si>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</si>
  <si>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</si>
  <si>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</si>
  <si>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</si>
  <si>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</si>
  <si>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</si>
  <si>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</si>
  <si>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</si>
  <si>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</si>
  <si>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</si>
  <si>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</si>
  <si>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</si>
  <si>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</si>
  <si>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</si>
  <si>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</si>
  <si>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</si>
  <si>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</si>
  <si>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</si>
  <si>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</si>
  <si>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</si>
  <si>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</si>
  <si>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</si>
  <si>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</si>
  <si>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</si>
  <si>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</si>
  <si>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</si>
  <si>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</si>
  <si>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</si>
  <si>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</si>
  <si>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</si>
  <si>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</si>
  <si>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</si>
  <si>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</si>
  <si>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</si>
  <si>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</si>
  <si>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</si>
  <si>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</si>
  <si>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</si>
  <si>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</si>
  <si>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</si>
  <si>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</si>
  <si>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</si>
  <si>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</si>
  <si>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</si>
  <si>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</si>
  <si>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</si>
  <si>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</si>
  <si>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</si>
  <si>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</si>
  <si>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</si>
  <si>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</si>
  <si>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</si>
  <si>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</si>
  <si>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</si>
  <si>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</si>
  <si>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</si>
  <si>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</si>
  <si>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</si>
  <si>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</si>
  <si>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</si>
  <si>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</si>
  <si>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</si>
  <si>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</si>
  <si>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</si>
  <si>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</si>
  <si>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</si>
  <si>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</si>
  <si>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</si>
  <si>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</si>
  <si>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</si>
  <si>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</si>
  <si>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</si>
  <si>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</si>
  <si>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</si>
  <si>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</si>
  <si>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</si>
  <si>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</si>
  <si>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</si>
  <si>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</si>
  <si>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</si>
  <si>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</si>
  <si>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</si>
  <si>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</si>
  <si>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</si>
  <si>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</si>
  <si>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</si>
  <si>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</si>
  <si>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</si>
  <si>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</si>
  <si>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</si>
  <si>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</si>
  <si>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</si>
  <si>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</si>
  <si>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</si>
  <si>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</si>
  <si>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</si>
  <si>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</si>
  <si>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</si>
  <si>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</si>
  <si>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</si>
  <si>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</si>
  <si>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</si>
  <si>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</si>
  <si>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</si>
  <si>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</si>
  <si>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</si>
  <si>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</si>
  <si>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</si>
  <si>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</si>
  <si>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</si>
  <si>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</si>
  <si>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</si>
  <si>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</si>
  <si>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</si>
  <si>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</si>
  <si>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</si>
  <si>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</si>
  <si>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</si>
  <si>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</si>
  <si>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</si>
  <si>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</si>
  <si>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</si>
  <si>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</si>
  <si>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</si>
  <si>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</si>
  <si>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</si>
  <si>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</si>
  <si>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</si>
  <si>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</si>
  <si>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</si>
  <si>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</si>
  <si>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</si>
  <si>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</si>
  <si>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</si>
  <si>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</si>
  <si>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</si>
  <si>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</si>
  <si>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</si>
  <si>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</si>
  <si>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</si>
  <si>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</si>
  <si>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</si>
  <si>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</si>
  <si>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</si>
  <si>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</si>
  <si>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</si>
  <si>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</si>
  <si>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</si>
  <si>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</si>
  <si>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</si>
  <si>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</si>
  <si>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</si>
  <si>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</si>
  <si>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</si>
  <si>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</si>
  <si>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</si>
  <si>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</si>
  <si>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</si>
  <si>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</si>
  <si>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</si>
  <si>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</si>
  <si>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</si>
  <si>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</si>
  <si>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</si>
  <si>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</si>
  <si>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</si>
  <si>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</si>
  <si>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</si>
  <si>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</si>
  <si>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</si>
  <si>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</si>
  <si>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</si>
  <si>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</si>
  <si>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</si>
  <si>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</si>
  <si>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</si>
  <si>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</si>
  <si>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</si>
  <si>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</si>
  <si>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</si>
  <si>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</si>
  <si>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</si>
  <si>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</si>
  <si>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</si>
  <si>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</si>
  <si>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</si>
  <si>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</si>
  <si>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</si>
  <si>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</si>
  <si>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</si>
  <si>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</si>
  <si>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</si>
  <si>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</si>
  <si>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</si>
  <si>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</si>
  <si>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</si>
  <si>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</si>
  <si>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</si>
  <si>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</si>
  <si>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</si>
  <si>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</si>
  <si>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</si>
  <si>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</si>
  <si>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</si>
  <si>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</si>
  <si>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</si>
  <si>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</si>
  <si>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</si>
  <si>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</si>
  <si>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</si>
  <si>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</si>
  <si>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</si>
  <si>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</si>
  <si>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</si>
  <si>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</si>
  <si>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</si>
  <si>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</si>
  <si>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</si>
  <si>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</si>
  <si>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</si>
  <si>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</si>
  <si>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</si>
  <si>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</si>
  <si>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</si>
  <si>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</si>
  <si>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</si>
  <si>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</si>
  <si>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</si>
  <si>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</si>
  <si>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</si>
  <si>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</si>
  <si>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</si>
  <si>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</si>
  <si>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</si>
  <si>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</si>
  <si>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</si>
  <si>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</si>
  <si>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</si>
  <si>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</si>
  <si>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</si>
  <si>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</si>
  <si>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</si>
  <si>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</si>
  <si>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</si>
  <si>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</si>
  <si>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</si>
  <si>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</si>
  <si>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</si>
  <si>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</si>
  <si>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</si>
  <si>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</si>
  <si>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</si>
  <si>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</si>
  <si>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</si>
  <si>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</si>
  <si>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</si>
  <si>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</si>
  <si>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</si>
  <si>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</si>
  <si>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</si>
  <si>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</si>
  <si>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</si>
  <si>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</si>
  <si>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</si>
  <si>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</si>
  <si>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</si>
  <si>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</si>
  <si>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</si>
  <si>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</si>
  <si>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</si>
  <si>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</si>
  <si>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</si>
  <si>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</si>
  <si>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</si>
  <si>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</si>
  <si>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</si>
  <si>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</si>
  <si>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</si>
  <si>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</si>
  <si>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</si>
  <si>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</si>
  <si>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</si>
  <si>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</si>
  <si>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</si>
  <si>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</si>
  <si>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</si>
  <si>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</si>
  <si>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</si>
  <si>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</si>
  <si>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</si>
  <si>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</si>
  <si>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</si>
  <si>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</si>
  <si>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</si>
  <si>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</si>
  <si>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</si>
  <si>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</si>
  <si>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</si>
  <si>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</si>
  <si>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</si>
  <si>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</si>
  <si>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</si>
  <si>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</si>
  <si>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</si>
  <si>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</si>
  <si>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</si>
  <si>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</si>
  <si>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</si>
  <si>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</si>
  <si>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</si>
  <si>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</si>
  <si>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</si>
  <si>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</si>
  <si>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</si>
  <si>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</si>
  <si>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</si>
  <si>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</si>
  <si>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</si>
  <si>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</si>
  <si>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</si>
  <si>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</si>
  <si>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</si>
  <si>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</si>
  <si>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</si>
  <si>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</si>
  <si>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</si>
  <si>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</si>
  <si>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</si>
  <si>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</si>
  <si>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</si>
  <si>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</si>
  <si>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</si>
  <si>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</si>
  <si>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</si>
  <si>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</si>
  <si>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</si>
  <si>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</si>
  <si>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</si>
  <si>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</si>
  <si>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</si>
  <si>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</si>
  <si>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</si>
  <si>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</si>
  <si>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</si>
  <si>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</si>
  <si>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</si>
  <si>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</si>
  <si>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</si>
  <si>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</si>
  <si>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</si>
  <si>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</si>
  <si>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</si>
  <si>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</si>
  <si>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</si>
  <si>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</si>
  <si>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</si>
  <si>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</si>
  <si>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</si>
  <si>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</si>
  <si>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</si>
  <si>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</si>
  <si>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</si>
  <si>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</si>
  <si>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</si>
  <si>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</si>
  <si>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</si>
  <si>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</si>
  <si>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</si>
  <si>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</si>
  <si>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</si>
  <si>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</si>
  <si>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</si>
  <si>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</si>
  <si>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</si>
  <si>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</si>
  <si>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</si>
  <si>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</si>
  <si>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</si>
  <si>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</si>
  <si>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</si>
  <si>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</si>
  <si>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</si>
  <si>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</si>
  <si>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</si>
  <si>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</si>
  <si>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</si>
  <si>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</si>
  <si>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</si>
  <si>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</si>
  <si>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</si>
  <si>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</si>
  <si>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</si>
  <si>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</si>
  <si>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</si>
  <si>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</si>
  <si>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</si>
  <si>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</si>
  <si>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</si>
  <si>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</si>
  <si>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</si>
  <si>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</si>
  <si>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</si>
  <si>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</si>
  <si>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</si>
  <si>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</si>
  <si>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</si>
  <si>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</si>
  <si>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</si>
  <si>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</si>
  <si>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</si>
  <si>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</si>
  <si>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</si>
  <si>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</si>
  <si>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</si>
  <si>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</si>
  <si>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</si>
  <si>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</si>
  <si>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</si>
  <si>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</si>
  <si>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</si>
  <si>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</si>
  <si>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</si>
  <si>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</si>
  <si>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</si>
  <si>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</si>
  <si>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</si>
  <si>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</si>
  <si>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</si>
  <si>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</si>
  <si>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</si>
  <si>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</si>
  <si>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</si>
  <si>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</si>
  <si>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</si>
  <si>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</si>
  <si>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</si>
  <si>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</si>
  <si>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</si>
  <si>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</si>
  <si>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</si>
  <si>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</si>
  <si>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</si>
  <si>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</si>
  <si>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</si>
  <si>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</si>
  <si>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</si>
  <si>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</si>
  <si>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</si>
  <si>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</si>
  <si>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</si>
  <si>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</si>
  <si>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</si>
  <si>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</si>
  <si>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</si>
  <si>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</si>
  <si>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</si>
  <si>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</si>
  <si>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</si>
  <si>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</si>
  <si>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</si>
  <si>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</si>
  <si>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</si>
  <si>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</si>
  <si>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</si>
  <si>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</si>
  <si>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</si>
  <si>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</si>
  <si>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</si>
  <si>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</si>
  <si>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</si>
  <si>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</si>
  <si>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</si>
  <si>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</si>
  <si>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</si>
  <si>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</si>
  <si>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</si>
  <si>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</si>
  <si>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</si>
  <si>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</si>
  <si>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</si>
  <si>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</si>
  <si>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</si>
  <si>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</si>
  <si>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</si>
  <si>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</si>
  <si>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</si>
  <si>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</si>
  <si>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</si>
  <si>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</si>
  <si>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</si>
  <si>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</si>
  <si>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</si>
  <si>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</si>
  <si>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</si>
  <si>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</si>
  <si>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</si>
  <si>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</si>
  <si>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</si>
  <si>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</si>
  <si>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</si>
  <si>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</si>
  <si>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</si>
  <si>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</si>
  <si>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</si>
  <si>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</si>
  <si>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</si>
  <si>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</si>
  <si>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</si>
  <si>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</si>
  <si>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</si>
  <si>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</si>
  <si>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</si>
  <si>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</si>
  <si>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</si>
  <si>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</si>
  <si>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</si>
  <si>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</si>
  <si>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</si>
  <si>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</si>
  <si>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</si>
  <si>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</si>
  <si>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</si>
  <si>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</si>
  <si>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</si>
  <si>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</si>
  <si>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</si>
  <si>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</si>
  <si>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</si>
  <si>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</si>
  <si>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</si>
  <si>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</si>
  <si>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</si>
  <si>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</si>
  <si>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</si>
  <si>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</si>
  <si>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</si>
  <si>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</si>
  <si>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</si>
  <si>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</si>
  <si>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</si>
  <si>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</si>
  <si>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</si>
  <si>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</si>
  <si>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</si>
  <si>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</si>
  <si>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</si>
  <si>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</si>
  <si>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</si>
  <si>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</si>
  <si>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</si>
  <si>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</si>
  <si>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</si>
  <si>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</si>
  <si>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</si>
  <si>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</si>
  <si>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</si>
  <si>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</si>
  <si>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</si>
  <si>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</si>
  <si>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</si>
  <si>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</si>
  <si>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</si>
  <si>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</si>
  <si>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</si>
  <si>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</si>
  <si>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</si>
  <si>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</si>
  <si>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</si>
  <si>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</si>
  <si>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</si>
  <si>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</si>
  <si>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</si>
  <si>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</si>
  <si>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</si>
  <si>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</si>
  <si>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</si>
  <si>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</si>
  <si>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</si>
  <si>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</si>
  <si>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</si>
  <si>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</si>
  <si>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</si>
  <si>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</si>
  <si>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</si>
  <si>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</si>
  <si>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</si>
  <si>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</si>
  <si>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</si>
  <si>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</si>
  <si>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</si>
  <si>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</si>
  <si>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</si>
  <si>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</si>
  <si>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</si>
  <si>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</si>
  <si>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</si>
  <si>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</si>
  <si>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</si>
  <si>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</si>
  <si>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</si>
  <si>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</si>
  <si>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</si>
  <si>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</si>
  <si>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</si>
  <si>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</si>
  <si>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</si>
  <si>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</si>
  <si>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</si>
  <si>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</si>
  <si>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</si>
  <si>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</si>
  <si>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</si>
  <si>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</si>
  <si>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</si>
  <si>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</si>
  <si>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</si>
  <si>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</si>
  <si>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</si>
  <si>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</si>
  <si>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</si>
  <si>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</si>
  <si>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</si>
  <si>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</si>
  <si>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</si>
  <si>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</si>
  <si>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</si>
  <si>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</si>
  <si>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</si>
  <si>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</si>
  <si>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</si>
  <si>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</si>
  <si>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</si>
  <si>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</si>
  <si>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</si>
  <si>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</si>
  <si>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</si>
  <si>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</si>
  <si>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</si>
  <si>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</si>
  <si>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</si>
  <si>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</si>
  <si>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</si>
  <si>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</si>
  <si>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</si>
  <si>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</si>
  <si>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</si>
  <si>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</si>
  <si>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</si>
  <si>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</si>
  <si>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</si>
  <si>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</si>
  <si>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</si>
  <si>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</si>
  <si>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</si>
  <si>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</si>
  <si>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</si>
  <si>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</si>
  <si>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</si>
  <si>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</si>
  <si>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</si>
  <si>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</si>
  <si>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</si>
  <si>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</si>
  <si>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</si>
  <si>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</si>
  <si>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</si>
  <si>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</si>
  <si>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</si>
  <si>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</si>
  <si>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</si>
  <si>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</si>
  <si>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</si>
  <si>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</si>
  <si>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</si>
  <si>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</si>
  <si>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</si>
  <si>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</si>
  <si>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</si>
  <si>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</si>
  <si>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</si>
  <si>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</si>
  <si>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</si>
  <si>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</si>
  <si>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</si>
  <si>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</si>
  <si>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</si>
  <si>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</si>
  <si>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</si>
  <si>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</si>
  <si>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</si>
  <si>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</si>
  <si>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</si>
  <si>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</si>
  <si>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</si>
  <si>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</si>
  <si>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</si>
  <si>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</si>
  <si>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</si>
  <si>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</si>
  <si>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</si>
  <si>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</si>
  <si>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</si>
  <si>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</si>
  <si>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</si>
  <si>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</si>
  <si>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</si>
  <si>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</si>
  <si>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</si>
  <si>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</si>
  <si>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</si>
  <si>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</si>
  <si>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</si>
  <si>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</si>
  <si>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</si>
  <si>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</si>
  <si>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</si>
  <si>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</si>
  <si>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</si>
  <si>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</si>
  <si>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</si>
  <si>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</si>
  <si>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</si>
  <si>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</si>
  <si>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</si>
  <si>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</si>
  <si>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</si>
  <si>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</si>
  <si>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</si>
  <si>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</si>
  <si>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</si>
  <si>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</si>
  <si>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</si>
  <si>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</si>
  <si>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</si>
  <si>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</si>
  <si>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</si>
  <si>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</si>
  <si>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</si>
  <si>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</si>
  <si>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</si>
  <si>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</si>
  <si>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</si>
  <si>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</si>
  <si>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</si>
  <si>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</si>
  <si>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</si>
  <si>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</si>
  <si>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</si>
  <si>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</si>
  <si>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</si>
  <si>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</si>
  <si>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</si>
  <si>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</si>
  <si>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</si>
  <si>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</si>
  <si>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</si>
  <si>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</si>
  <si>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</si>
  <si>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</si>
  <si>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</si>
  <si>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</si>
  <si>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</si>
  <si>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</si>
  <si>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</si>
  <si>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</si>
  <si>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</si>
  <si>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</si>
  <si>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</si>
  <si>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</si>
  <si>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</si>
  <si>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</si>
  <si>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</si>
  <si>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</si>
  <si>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</si>
  <si>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</si>
  <si>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</si>
  <si>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</si>
  <si>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</si>
  <si>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</si>
  <si>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</si>
  <si>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</si>
  <si>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</si>
  <si>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</si>
  <si>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</si>
  <si>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</si>
  <si>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</si>
  <si>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</si>
  <si>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</si>
  <si>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</si>
  <si>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</si>
  <si>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</si>
  <si>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</si>
  <si>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</si>
  <si>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</si>
  <si>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</si>
  <si>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</si>
  <si>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</si>
  <si>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</si>
  <si>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</si>
  <si>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</si>
  <si>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</si>
  <si>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</si>
  <si>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</si>
  <si>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</si>
  <si>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</si>
  <si>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</si>
  <si>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</si>
  <si>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</si>
  <si>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</si>
  <si>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</si>
  <si>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</si>
  <si>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</si>
  <si>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</si>
  <si>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</si>
  <si>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</si>
  <si>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</si>
  <si>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</si>
  <si>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</si>
  <si>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</si>
  <si>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</si>
  <si>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</si>
  <si>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</si>
  <si>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</si>
  <si>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</si>
  <si>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</si>
  <si>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</si>
  <si>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</si>
  <si>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</si>
  <si>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</si>
  <si>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</si>
  <si>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</si>
  <si>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</si>
  <si>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</si>
  <si>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</si>
  <si>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</si>
  <si>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</si>
  <si>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</si>
  <si>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</si>
  <si>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</si>
  <si>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</si>
  <si>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</si>
  <si>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</si>
  <si>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</si>
  <si>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</si>
  <si>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</si>
  <si>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</si>
  <si>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</si>
  <si>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</si>
  <si>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</si>
  <si>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</si>
  <si>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</si>
  <si>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</si>
  <si>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</si>
  <si>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</si>
  <si>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</si>
  <si>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</si>
  <si>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</si>
  <si>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</si>
  <si>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</si>
  <si>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</si>
  <si>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</si>
  <si>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</si>
  <si>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</si>
  <si>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</si>
  <si>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</si>
  <si>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</si>
  <si>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</si>
  <si>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</si>
  <si>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</si>
  <si>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</si>
  <si>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</si>
  <si>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</si>
  <si>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</si>
  <si>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</si>
  <si>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</si>
  <si>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</si>
  <si>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</si>
  <si>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</si>
  <si>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</si>
  <si>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</si>
  <si>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</si>
  <si>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</si>
  <si>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</si>
  <si>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</si>
  <si>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</si>
  <si>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</si>
  <si>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</si>
  <si>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</si>
  <si>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</si>
  <si>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</si>
  <si>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</si>
  <si>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</si>
  <si>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</si>
  <si>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</si>
  <si>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</si>
  <si>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</si>
  <si>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</si>
  <si>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</si>
  <si>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</si>
  <si>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</si>
  <si>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</si>
  <si>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</si>
  <si>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</si>
  <si>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</si>
  <si>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</si>
  <si>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</si>
  <si>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</si>
  <si>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</si>
  <si>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</si>
  <si>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</si>
  <si>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</si>
  <si>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</si>
  <si>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</si>
  <si>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</si>
  <si>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</si>
  <si>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</si>
  <si>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</si>
  <si>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</si>
  <si>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</si>
  <si>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</si>
  <si>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</si>
  <si>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</si>
  <si>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</si>
  <si>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</si>
  <si>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</si>
  <si>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</si>
  <si>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</si>
  <si>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</si>
  <si>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</si>
  <si>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</si>
  <si>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</si>
  <si>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</si>
  <si>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</si>
  <si>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</si>
  <si>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</si>
  <si>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</si>
  <si>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</si>
  <si>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</si>
  <si>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</si>
  <si>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</si>
  <si>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</si>
  <si>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</si>
  <si>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</si>
  <si>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</si>
  <si>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</si>
  <si>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</si>
  <si>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</si>
  <si>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</si>
  <si>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</si>
  <si>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</si>
  <si>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</si>
  <si>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</si>
  <si>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</si>
  <si>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</si>
  <si>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</si>
  <si>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</si>
  <si>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</si>
  <si>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</si>
  <si>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</si>
  <si>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</si>
  <si>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</si>
  <si>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</si>
  <si>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</si>
  <si>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</si>
  <si>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</si>
  <si>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</si>
  <si>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</si>
  <si>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</si>
  <si>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</si>
  <si>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</si>
  <si>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</si>
  <si>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</si>
  <si>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</si>
  <si>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</si>
  <si>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</si>
  <si>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</si>
  <si>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</si>
  <si>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</si>
  <si>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</si>
  <si>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</si>
  <si>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</si>
  <si>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</si>
  <si>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</si>
  <si>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</si>
  <si>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</si>
  <si>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</si>
  <si>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</si>
  <si>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</si>
  <si>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</si>
  <si>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</si>
  <si>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</si>
  <si>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</si>
  <si>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</si>
  <si>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</si>
  <si>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</si>
  <si>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</si>
  <si>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</si>
  <si>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</si>
  <si>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</si>
  <si>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</si>
  <si>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</si>
  <si>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</si>
  <si>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</si>
  <si>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</si>
  <si>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</si>
  <si>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</si>
  <si>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</si>
  <si>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</si>
  <si>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</si>
  <si>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</si>
  <si>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</si>
  <si>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</si>
  <si>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</si>
  <si>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</si>
  <si>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</si>
  <si>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</si>
  <si>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</si>
  <si>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</si>
  <si>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</si>
  <si>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</si>
  <si>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</si>
  <si>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</si>
  <si>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</si>
  <si>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</si>
  <si>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</si>
  <si>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</si>
  <si>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</si>
  <si>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</si>
  <si>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</si>
  <si>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</si>
  <si>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</si>
  <si>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</si>
  <si>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</si>
  <si>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</si>
  <si>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</si>
  <si>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</si>
  <si>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</si>
  <si>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</si>
  <si>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</si>
  <si>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</si>
  <si>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</si>
  <si>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</si>
  <si>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</si>
  <si>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</si>
  <si>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</si>
  <si>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</si>
  <si>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</si>
  <si>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</si>
  <si>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</si>
  <si>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</si>
  <si>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</si>
  <si>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</si>
  <si>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</si>
  <si>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</si>
  <si>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</si>
  <si>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</si>
  <si>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</si>
  <si>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</si>
  <si>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</si>
  <si>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</si>
  <si>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</si>
  <si>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</si>
  <si>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</si>
  <si>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</si>
  <si>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</si>
  <si>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</si>
  <si>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</si>
  <si>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</si>
  <si>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</si>
  <si>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</si>
  <si>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</si>
  <si>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</si>
  <si>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</si>
  <si>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</si>
  <si>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</si>
  <si>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</si>
  <si>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</si>
  <si>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</si>
  <si>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</si>
  <si>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</si>
  <si>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</si>
  <si>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</si>
  <si>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</si>
  <si>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</si>
  <si>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</si>
  <si>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</si>
  <si>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</si>
  <si>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</si>
  <si>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</si>
  <si>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</si>
  <si>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</si>
  <si>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</si>
  <si>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</si>
  <si>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</si>
  <si>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</si>
  <si>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</si>
  <si>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</si>
  <si>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</si>
  <si>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</si>
  <si>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</si>
  <si>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</si>
  <si>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</si>
  <si>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</si>
  <si>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</si>
  <si>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</si>
  <si>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</si>
  <si>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</si>
  <si>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</si>
  <si>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</si>
  <si>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</si>
  <si>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</si>
  <si>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</si>
  <si>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</si>
  <si>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</si>
  <si>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</si>
  <si>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</si>
  <si>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</si>
  <si>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</si>
  <si>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</si>
  <si>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</si>
  <si>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</si>
  <si>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</si>
  <si>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</si>
  <si>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</si>
  <si>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</si>
  <si>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</si>
  <si>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</si>
  <si>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</si>
  <si>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</si>
  <si>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</si>
  <si>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</si>
  <si>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</si>
  <si>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</si>
  <si>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</si>
  <si>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</si>
  <si>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</si>
  <si>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</si>
  <si>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</si>
  <si>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</si>
  <si>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</si>
  <si>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</si>
  <si>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</si>
  <si>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</si>
  <si>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</si>
  <si>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</si>
  <si>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</si>
  <si>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</si>
  <si>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</si>
  <si>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</si>
  <si>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</si>
  <si>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</si>
  <si>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</si>
  <si>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</si>
  <si>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</si>
  <si>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</si>
  <si>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</si>
  <si>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</si>
  <si>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</si>
  <si>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</si>
  <si>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</si>
  <si>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</si>
  <si>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</si>
  <si>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</si>
  <si>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</si>
  <si>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</si>
  <si>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</si>
  <si>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</si>
  <si>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</si>
  <si>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</si>
  <si>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</si>
  <si>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</si>
  <si>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</si>
  <si>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</si>
  <si>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</si>
  <si>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</si>
  <si>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</si>
  <si>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</si>
  <si>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</si>
  <si>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</si>
  <si>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</si>
  <si>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</si>
  <si>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</si>
  <si>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</si>
  <si>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</si>
  <si>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</si>
  <si>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</si>
  <si>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</si>
  <si>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</si>
  <si>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</si>
  <si>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</si>
  <si>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</si>
  <si>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</si>
  <si>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</si>
  <si>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</si>
  <si>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</si>
  <si>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</si>
  <si>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</si>
  <si>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</si>
  <si>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</si>
  <si>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</si>
  <si>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</si>
  <si>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</si>
  <si>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</si>
  <si>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</si>
  <si>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</si>
  <si>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</si>
  <si>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</si>
  <si>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</si>
  <si>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</si>
  <si>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</si>
  <si>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</si>
  <si>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</si>
  <si>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</si>
  <si>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</si>
  <si>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</si>
  <si>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</si>
  <si>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</si>
  <si>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</si>
  <si>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</si>
  <si>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</si>
  <si>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</si>
  <si>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</si>
  <si>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</si>
  <si>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</si>
  <si>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</si>
  <si>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</si>
  <si>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</si>
  <si>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</si>
  <si>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</si>
  <si>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</si>
  <si>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</si>
  <si>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</si>
  <si>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</si>
  <si>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</si>
  <si>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</si>
  <si>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</si>
  <si>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</si>
  <si>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</si>
  <si>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</si>
  <si>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</si>
  <si>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</si>
  <si>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</si>
  <si>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</si>
  <si>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</si>
  <si>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</si>
  <si>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</si>
  <si>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</si>
  <si>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</si>
  <si>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</si>
  <si>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</si>
  <si>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</si>
  <si>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</si>
  <si>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</si>
  <si>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</si>
  <si>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</si>
  <si>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</si>
  <si>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</si>
  <si>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</si>
  <si>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</si>
  <si>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</si>
  <si>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</si>
  <si>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</si>
  <si>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</si>
  <si>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</si>
  <si>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</si>
  <si>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</si>
  <si>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</si>
  <si>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</si>
  <si>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</si>
  <si>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</si>
  <si>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</si>
  <si>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</si>
  <si>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</si>
  <si>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</si>
  <si>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</si>
  <si>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</si>
  <si>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</si>
  <si>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</si>
  <si>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</si>
  <si>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</si>
  <si>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</si>
  <si>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</si>
  <si>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</si>
  <si>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</si>
  <si>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</si>
  <si>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</si>
  <si>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</si>
  <si>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</si>
  <si>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</si>
  <si>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</si>
  <si>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</si>
  <si>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</si>
  <si>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</si>
  <si>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</si>
  <si>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</si>
  <si>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</si>
  <si>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</si>
  <si>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</si>
  <si>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</si>
  <si>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</si>
  <si>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</si>
  <si>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</si>
  <si>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</si>
  <si>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</si>
  <si>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</si>
  <si>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</si>
  <si>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</si>
  <si>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</si>
  <si>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</si>
  <si>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</si>
  <si>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</si>
  <si>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</si>
  <si>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</si>
  <si>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</si>
  <si>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</si>
  <si>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</si>
  <si>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</si>
  <si>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</si>
  <si>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</si>
  <si>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</si>
  <si>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</si>
  <si>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</si>
  <si>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</si>
  <si>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</si>
  <si>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</si>
  <si>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</si>
  <si>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</si>
  <si>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</si>
  <si>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</si>
  <si>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</si>
  <si>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</si>
  <si>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</si>
  <si>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</si>
  <si>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</si>
  <si>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</si>
  <si>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</si>
  <si>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</si>
  <si>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</si>
  <si>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</si>
  <si>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</si>
  <si>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</si>
  <si>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</si>
  <si>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</si>
  <si>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</si>
  <si>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</si>
  <si>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</si>
  <si>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</si>
  <si>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</si>
  <si>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</si>
  <si>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</si>
  <si>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</si>
  <si>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</si>
  <si>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</si>
  <si>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</si>
  <si>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</si>
  <si>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</si>
  <si>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</si>
  <si>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</si>
  <si>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</si>
  <si>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</si>
  <si>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</si>
  <si>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</si>
  <si>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</si>
  <si>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</si>
  <si>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</si>
  <si>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</si>
  <si>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</si>
  <si>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</si>
  <si>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</si>
  <si>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</si>
  <si>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</si>
  <si>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</si>
  <si>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</si>
  <si>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</si>
  <si>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</si>
  <si>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</si>
  <si>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</si>
  <si>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</si>
  <si>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</si>
  <si>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</si>
  <si>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</si>
  <si>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</si>
  <si>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</si>
  <si>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</si>
  <si>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</si>
  <si>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</si>
  <si>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</si>
  <si>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</si>
  <si>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</si>
  <si>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</si>
  <si>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</si>
  <si>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</si>
  <si>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</si>
  <si>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</si>
  <si>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</si>
  <si>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</si>
  <si>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</si>
  <si>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</si>
  <si>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</si>
  <si>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</si>
  <si>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</si>
  <si>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</si>
  <si>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</si>
  <si>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</si>
  <si>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</si>
  <si>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</si>
  <si>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</si>
  <si>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</si>
  <si>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</si>
  <si>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</si>
  <si>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</si>
  <si>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</si>
  <si>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</si>
  <si>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</si>
  <si>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</si>
  <si>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</si>
  <si>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</si>
  <si>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</si>
  <si>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</si>
  <si>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</si>
  <si>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</si>
  <si>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</si>
  <si>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</si>
  <si>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</si>
  <si>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</si>
  <si>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</si>
  <si>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</si>
  <si>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</si>
  <si>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</si>
  <si>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</si>
  <si>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</si>
  <si>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</si>
  <si>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</si>
  <si>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</si>
  <si>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</si>
  <si>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</si>
  <si>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</si>
  <si>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</si>
  <si>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</si>
  <si>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</si>
  <si>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</si>
  <si>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</si>
  <si>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</si>
  <si>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</si>
  <si>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</si>
  <si>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</si>
  <si>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</si>
  <si>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</si>
  <si>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</si>
  <si>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</si>
  <si>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</si>
  <si>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</si>
  <si>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</si>
  <si>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</si>
  <si>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</si>
  <si>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</si>
  <si>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</si>
  <si>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</si>
  <si>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</si>
  <si>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</si>
  <si>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</si>
  <si>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</si>
  <si>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</si>
  <si>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</si>
  <si>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</si>
  <si>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</si>
  <si>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</si>
  <si>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</si>
  <si>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</si>
  <si>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</si>
  <si>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</si>
  <si>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</si>
  <si>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</si>
  <si>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</si>
  <si>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</si>
  <si>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</si>
  <si>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</si>
  <si>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</si>
  <si>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</si>
  <si>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</si>
  <si>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</si>
  <si>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</si>
  <si>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</si>
  <si>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</si>
  <si>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</si>
  <si>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</si>
  <si>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</si>
  <si>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</si>
  <si>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</si>
  <si>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</si>
  <si>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</si>
  <si>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</si>
  <si>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</si>
  <si>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</si>
  <si>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</si>
  <si>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</si>
  <si>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</si>
  <si>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</si>
  <si>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</si>
  <si>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</si>
  <si>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</si>
  <si>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</si>
  <si>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</si>
  <si>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</si>
  <si>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</si>
  <si>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</si>
  <si>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</si>
  <si>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</si>
  <si>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</si>
  <si>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</si>
  <si>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</si>
  <si>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</si>
  <si>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</si>
  <si>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</si>
  <si>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</si>
  <si>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</si>
  <si>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</si>
  <si>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</si>
  <si>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</si>
  <si>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</si>
  <si>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</si>
  <si>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</si>
  <si>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</si>
  <si>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</si>
  <si>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</si>
  <si>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</si>
  <si>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</si>
  <si>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</si>
  <si>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</si>
  <si>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</si>
  <si>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</si>
  <si>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</si>
  <si>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</si>
  <si>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</si>
  <si>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</si>
  <si>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</si>
  <si>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</si>
  <si>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</si>
  <si>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</si>
  <si>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</si>
  <si>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</si>
  <si>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</si>
  <si>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</si>
  <si>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</si>
  <si>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</si>
  <si>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</si>
  <si>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</si>
  <si>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</si>
  <si>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</si>
  <si>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</si>
  <si>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</si>
  <si>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</si>
  <si>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</si>
  <si>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</si>
  <si>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</si>
  <si>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</si>
  <si>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</si>
  <si>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</si>
  <si>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</si>
  <si>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</si>
  <si>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</si>
  <si>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</si>
  <si>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</si>
  <si>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</si>
  <si>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</si>
  <si>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</si>
  <si>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</si>
  <si>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</si>
  <si>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</si>
  <si>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</si>
  <si>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</si>
  <si>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</si>
  <si>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</si>
  <si>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</si>
  <si>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</si>
  <si>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</si>
  <si>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</si>
  <si>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</si>
  <si>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</si>
  <si>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</si>
  <si>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</si>
  <si>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</si>
  <si>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</si>
  <si>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</si>
  <si>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</si>
  <si>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</si>
  <si>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</si>
  <si>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</si>
  <si>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</si>
  <si>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</si>
  <si>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</si>
  <si>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</si>
  <si>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</si>
  <si>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</si>
  <si>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</si>
  <si>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</si>
  <si>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</si>
  <si>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</si>
  <si>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</si>
  <si>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</si>
  <si>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</si>
  <si>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</si>
  <si>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</si>
  <si>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</si>
  <si>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</si>
  <si>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</si>
  <si>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</si>
  <si>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</si>
  <si>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</si>
  <si>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</si>
  <si>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</si>
  <si>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</si>
  <si>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</si>
  <si>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</si>
  <si>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</si>
  <si>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</si>
  <si>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</si>
  <si>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</si>
  <si>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</si>
  <si>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</si>
  <si>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</si>
  <si>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</si>
  <si>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</si>
  <si>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</si>
  <si>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</si>
  <si>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</si>
  <si>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</si>
  <si>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</si>
  <si>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</si>
  <si>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</si>
  <si>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</si>
  <si>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</si>
  <si>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</si>
  <si>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</si>
  <si>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</si>
  <si>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</si>
  <si>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</si>
  <si>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</si>
  <si>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</si>
  <si>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</si>
  <si>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</si>
  <si>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</si>
  <si>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</si>
  <si>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</si>
  <si>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</si>
  <si>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</si>
  <si>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</si>
  <si>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</si>
  <si>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</si>
  <si>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</si>
  <si>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</si>
  <si>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</si>
  <si>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</si>
  <si>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</si>
  <si>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</si>
  <si>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</si>
  <si>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</si>
  <si>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</si>
  <si>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</si>
  <si>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</si>
  <si>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</si>
  <si>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</si>
  <si>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</si>
  <si>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</si>
  <si>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</si>
  <si>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</si>
  <si>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</si>
  <si>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</si>
  <si>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</si>
  <si>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</si>
  <si>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</si>
  <si>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</si>
  <si>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</si>
  <si>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</si>
  <si>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</si>
  <si>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</si>
  <si>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</si>
  <si>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</si>
  <si>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</si>
  <si>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</si>
  <si>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</si>
  <si>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</si>
  <si>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</si>
  <si>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</si>
  <si>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</si>
  <si>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</si>
  <si>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</si>
  <si>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</si>
  <si>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</si>
  <si>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</si>
  <si>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</si>
  <si>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</si>
  <si>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</si>
  <si>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</si>
  <si>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</si>
  <si>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</si>
  <si>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</si>
  <si>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</si>
  <si>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</si>
  <si>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</si>
  <si>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</si>
  <si>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</si>
  <si>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</si>
  <si>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</si>
  <si>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</si>
  <si>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</si>
  <si>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</si>
  <si>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</si>
  <si>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</si>
  <si>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</si>
  <si>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</si>
  <si>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</si>
  <si>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</si>
  <si>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</si>
  <si>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</si>
  <si>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</si>
  <si>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</si>
  <si>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</si>
  <si>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</si>
  <si>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</si>
  <si>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</si>
  <si>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</si>
  <si>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</si>
  <si>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</si>
  <si>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</si>
  <si>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</si>
  <si>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</si>
  <si>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</si>
  <si>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</si>
  <si>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</si>
  <si>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</si>
  <si>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</si>
  <si>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</si>
  <si>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</si>
  <si>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</si>
  <si>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</si>
  <si>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</si>
  <si>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</si>
  <si>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</si>
  <si>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</si>
  <si>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</si>
  <si>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</si>
  <si>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</si>
  <si>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</si>
  <si>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</si>
  <si>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</si>
  <si>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</si>
  <si>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</si>
  <si>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</si>
  <si>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</si>
  <si>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</si>
  <si>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</si>
  <si>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</si>
  <si>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</si>
  <si>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</si>
  <si>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</si>
  <si>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</si>
  <si>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</si>
  <si>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</si>
  <si>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</si>
  <si>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</si>
  <si>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</si>
  <si>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</si>
  <si>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</si>
  <si>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</si>
  <si>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</si>
  <si>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</si>
  <si>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</si>
  <si>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</si>
  <si>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</si>
  <si>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</si>
  <si>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</si>
  <si>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</si>
  <si>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</si>
  <si>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</si>
  <si>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</si>
  <si>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</si>
  <si>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</si>
  <si>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</si>
  <si>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</si>
  <si>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</si>
  <si>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</si>
  <si>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</si>
  <si>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</si>
  <si>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</si>
  <si>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</si>
  <si>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</si>
  <si>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</si>
  <si>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</si>
  <si>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</si>
  <si>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</si>
  <si>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</si>
  <si>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</si>
  <si>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</si>
  <si>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</si>
  <si>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</si>
  <si>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</si>
  <si>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</si>
  <si>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</si>
  <si>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</si>
  <si>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</si>
  <si>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</si>
  <si>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</si>
  <si>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</si>
  <si>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</si>
  <si>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</si>
  <si>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</si>
  <si>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</si>
  <si>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</si>
  <si>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</si>
  <si>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</si>
  <si>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</si>
  <si>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</si>
  <si>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</si>
  <si>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</si>
  <si>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</si>
  <si>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</si>
  <si>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</si>
  <si>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</si>
  <si>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</si>
  <si>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</si>
  <si>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</si>
  <si>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</si>
  <si>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</si>
  <si>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</si>
  <si>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</si>
  <si>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</si>
  <si>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</si>
  <si>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</si>
  <si>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</si>
  <si>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</si>
  <si>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</si>
  <si>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</si>
  <si>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</si>
  <si>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</si>
  <si>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</si>
  <si>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</si>
  <si>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</si>
  <si>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</si>
  <si>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</si>
  <si>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</si>
  <si>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</si>
  <si>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</si>
  <si>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</si>
  <si>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</si>
  <si>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</si>
  <si>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</si>
  <si>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</si>
  <si>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</si>
  <si>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</si>
  <si>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</si>
  <si>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</si>
  <si>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</si>
  <si>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</si>
  <si>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</si>
  <si>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</si>
  <si>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</si>
  <si>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</si>
  <si>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</si>
  <si>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</si>
  <si>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</si>
  <si>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</si>
  <si>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</si>
  <si>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</si>
  <si>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</si>
  <si>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</si>
  <si>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</si>
  <si>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</si>
  <si>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</si>
  <si>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</si>
  <si>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</si>
  <si>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</si>
  <si>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</si>
  <si>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</si>
  <si>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</si>
  <si>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</si>
  <si>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</si>
  <si>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</si>
  <si>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</si>
  <si>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</si>
  <si>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</si>
  <si>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</si>
  <si>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</si>
  <si>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</si>
  <si>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</si>
  <si>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</si>
  <si>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</si>
  <si>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</si>
  <si>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</si>
  <si>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</si>
  <si>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</si>
  <si>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</si>
  <si>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</si>
  <si>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</si>
  <si>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</si>
  <si>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</si>
  <si>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</si>
  <si>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</si>
  <si>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</si>
  <si>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</si>
  <si>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</si>
  <si>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</si>
  <si>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</si>
  <si>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</si>
  <si>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</si>
  <si>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</si>
  <si>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</si>
  <si>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</si>
  <si>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</si>
  <si>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</si>
  <si>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</si>
  <si>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</si>
  <si>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</si>
  <si>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</si>
  <si>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</si>
  <si>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</si>
  <si>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</si>
  <si>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</si>
  <si>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</si>
  <si>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</si>
  <si>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</si>
  <si>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</si>
  <si>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</si>
  <si>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</si>
  <si>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</si>
  <si>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</si>
  <si>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</si>
  <si>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</si>
  <si>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</si>
  <si>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</si>
  <si>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</si>
  <si>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</si>
  <si>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</si>
  <si>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</si>
  <si>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</si>
  <si>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</si>
  <si>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</si>
  <si>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</si>
  <si>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</si>
  <si>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</si>
  <si>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</si>
  <si>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</si>
  <si>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</si>
  <si>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</si>
  <si>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</si>
  <si>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</si>
  <si>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</si>
  <si>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</si>
  <si>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</si>
  <si>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</si>
  <si>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</si>
  <si>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</si>
  <si>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</si>
  <si>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</si>
  <si>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</si>
  <si>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</si>
  <si>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</si>
  <si>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</si>
  <si>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</si>
  <si>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</si>
  <si>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</si>
  <si>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</si>
  <si>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</si>
  <si>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</si>
  <si>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</si>
  <si>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</si>
  <si>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</si>
  <si>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</si>
  <si>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</si>
  <si>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</si>
  <si>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</si>
  <si>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</si>
  <si>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</si>
  <si>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</si>
  <si>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</si>
  <si>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</si>
  <si>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</si>
  <si>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</si>
  <si>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</si>
  <si>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</si>
  <si>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</si>
  <si>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</si>
  <si>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</si>
  <si>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</si>
  <si>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</si>
  <si>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</si>
  <si>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</si>
  <si>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</si>
  <si>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</si>
  <si>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</si>
  <si>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</si>
  <si>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</si>
  <si>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</si>
  <si>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</si>
  <si>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</si>
  <si>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</si>
  <si>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</si>
  <si>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</si>
  <si>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</si>
  <si>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</si>
  <si>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</si>
  <si>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</si>
  <si>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</si>
  <si>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</si>
  <si>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</si>
  <si>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</si>
  <si>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</si>
  <si>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</si>
  <si>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</si>
  <si>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</si>
  <si>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</si>
  <si>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</si>
  <si>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</si>
  <si>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</si>
  <si>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</si>
  <si>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</si>
  <si>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</si>
  <si>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</si>
  <si>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</si>
  <si>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</si>
  <si>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</si>
  <si>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</si>
  <si>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</si>
  <si>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</si>
  <si>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</si>
  <si>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</si>
  <si>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</si>
  <si>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</si>
  <si>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</si>
  <si>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</si>
  <si>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</si>
  <si>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</si>
  <si>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</si>
  <si>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</si>
  <si>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</si>
  <si>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</si>
  <si>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</si>
  <si>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</si>
  <si>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</si>
  <si>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</si>
  <si>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</si>
  <si>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</si>
  <si>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</si>
  <si>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</si>
  <si>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</si>
  <si>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</si>
  <si>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</si>
  <si>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</si>
  <si>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</si>
  <si>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</si>
  <si>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</si>
  <si>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</si>
  <si>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</si>
  <si>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</si>
  <si>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</si>
  <si>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</si>
  <si>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</si>
  <si>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</si>
  <si>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</si>
  <si>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</si>
  <si>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</si>
  <si>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</si>
  <si>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</si>
  <si>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</si>
  <si>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</si>
  <si>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</si>
  <si>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</si>
  <si>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</si>
  <si>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</si>
  <si>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</si>
  <si>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</si>
  <si>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</si>
  <si>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</si>
  <si>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</si>
  <si>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</si>
  <si>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</si>
  <si>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</si>
  <si>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</si>
  <si>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</si>
  <si>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</si>
  <si>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</si>
  <si>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</si>
  <si>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</si>
  <si>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</si>
  <si>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</si>
  <si>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</si>
  <si>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</si>
  <si>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</si>
  <si>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</si>
  <si>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</si>
  <si>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</si>
  <si>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</si>
  <si>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</si>
  <si>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</si>
  <si>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</si>
  <si>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</si>
  <si>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</si>
  <si>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</si>
  <si>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</si>
  <si>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</si>
  <si>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</si>
  <si>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</si>
  <si>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</si>
  <si>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</si>
  <si>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</si>
  <si>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</si>
  <si>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</si>
  <si>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</si>
  <si>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</si>
  <si>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</si>
  <si>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</si>
  <si>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</si>
  <si>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</si>
  <si>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</si>
  <si>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</si>
  <si>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</si>
  <si>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</si>
  <si>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</si>
  <si>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</si>
  <si>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</si>
  <si>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</si>
  <si>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</si>
  <si>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</si>
  <si>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</si>
  <si>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</si>
  <si>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</si>
  <si>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</si>
  <si>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</si>
  <si>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</si>
  <si>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</si>
  <si>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</si>
  <si>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</si>
  <si>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</si>
  <si>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</si>
  <si>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</si>
  <si>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</si>
  <si>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</si>
  <si>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</si>
  <si>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</si>
  <si>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</si>
  <si>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</si>
  <si>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</si>
  <si>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</si>
  <si>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</si>
  <si>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</si>
  <si>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</si>
  <si>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</si>
  <si>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</si>
  <si>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</si>
  <si>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</si>
  <si>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</si>
  <si>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</si>
  <si>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</si>
  <si>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</si>
  <si>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</si>
  <si>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</si>
  <si>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</si>
  <si>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</si>
  <si>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</si>
  <si>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</si>
  <si>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</si>
  <si>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</si>
  <si>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</si>
  <si>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</si>
  <si>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</si>
  <si>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</si>
  <si>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</si>
  <si>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</si>
  <si>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</si>
  <si>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</si>
  <si>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</si>
  <si>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</si>
  <si>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</si>
  <si>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</si>
  <si>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</si>
  <si>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</si>
  <si>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</si>
  <si>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</si>
  <si>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</si>
  <si>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</si>
  <si>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</si>
  <si>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</si>
  <si>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</si>
  <si>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</si>
  <si>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</si>
  <si>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</si>
  <si>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</si>
  <si>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</si>
  <si>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</si>
  <si>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</si>
  <si>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</si>
  <si>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</si>
  <si>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</si>
  <si>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</si>
  <si>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</si>
  <si>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</si>
  <si>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</si>
  <si>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</si>
  <si>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</si>
  <si>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</si>
  <si>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</si>
  <si>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</si>
  <si>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</si>
  <si>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</si>
  <si>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</si>
  <si>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</si>
  <si>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</si>
  <si>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</si>
  <si>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</si>
  <si>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</si>
  <si>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</si>
  <si>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</si>
  <si>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</si>
  <si>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</si>
  <si>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</si>
  <si>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</si>
  <si>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</si>
  <si>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</si>
  <si>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</si>
  <si>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</si>
  <si>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</si>
  <si>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</si>
  <si>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</si>
  <si>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</si>
  <si>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</si>
  <si>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</si>
  <si>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</si>
  <si>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</si>
  <si>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</si>
  <si>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</si>
  <si>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</si>
  <si>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</si>
  <si>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</si>
  <si>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</si>
  <si>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</si>
  <si>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</si>
  <si>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</si>
  <si>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</si>
  <si>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</si>
  <si>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</si>
  <si>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</si>
  <si>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</si>
  <si>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</si>
  <si>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</si>
  <si>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</si>
  <si>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</si>
  <si>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</si>
  <si>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</si>
  <si>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</si>
  <si>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</si>
  <si>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</si>
  <si>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</si>
  <si>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</si>
  <si>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</si>
  <si>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</si>
  <si>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</si>
  <si>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</si>
  <si>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</si>
  <si>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</si>
  <si>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</si>
  <si>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</si>
  <si>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</si>
  <si>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</si>
  <si>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</si>
  <si>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</si>
  <si>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</si>
  <si>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</si>
  <si>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</si>
  <si>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</si>
  <si>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</si>
  <si>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</si>
  <si>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</si>
  <si>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</si>
  <si>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</si>
  <si>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</si>
  <si>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</si>
  <si>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</si>
  <si>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</si>
  <si>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</si>
  <si>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</si>
  <si>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</si>
  <si>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</si>
  <si>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</si>
  <si>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</si>
  <si>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</si>
  <si>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</si>
  <si>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</si>
  <si>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</si>
  <si>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</si>
  <si>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</si>
  <si>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</si>
  <si>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</si>
  <si>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</si>
  <si>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</si>
  <si>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</si>
  <si>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</si>
  <si>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</si>
  <si>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</si>
  <si>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</si>
  <si>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</si>
  <si>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</si>
  <si>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</si>
  <si>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</si>
  <si>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</si>
  <si>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</si>
  <si>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</si>
  <si>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</si>
  <si>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</si>
  <si>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</si>
  <si>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</si>
  <si>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</si>
  <si>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</si>
  <si>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</si>
  <si>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</si>
  <si>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</si>
  <si>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</si>
  <si>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</si>
  <si>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</si>
  <si>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</si>
  <si>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</si>
  <si>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</si>
  <si>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</si>
  <si>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</si>
  <si>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</si>
  <si>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</si>
  <si>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</si>
  <si>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</si>
  <si>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</si>
  <si>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</si>
  <si>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</si>
  <si>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</si>
  <si>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</si>
  <si>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</si>
  <si>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</si>
  <si>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</si>
  <si>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</si>
  <si>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</si>
  <si>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</si>
  <si>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</si>
  <si>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</si>
  <si>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</si>
  <si>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</si>
  <si>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</si>
  <si>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</si>
  <si>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</si>
  <si>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</si>
  <si>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</si>
  <si>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</si>
  <si>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</si>
  <si>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</si>
  <si>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</si>
  <si>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</si>
  <si>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</si>
  <si>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</si>
  <si>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</si>
  <si>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</si>
  <si>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</si>
  <si>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</si>
  <si>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</si>
  <si>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</si>
  <si>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</si>
  <si>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</si>
  <si>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</si>
  <si>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</si>
  <si>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</si>
  <si>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</si>
  <si>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</si>
  <si>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</si>
  <si>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</si>
  <si>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</si>
  <si>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</si>
  <si>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</si>
  <si>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</si>
  <si>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</si>
  <si>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</si>
  <si>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</si>
  <si>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</si>
  <si>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</si>
  <si>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</si>
  <si>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</si>
  <si>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</si>
  <si>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</si>
  <si>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</si>
  <si>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</si>
  <si>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</si>
  <si>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</si>
  <si>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</si>
  <si>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</si>
  <si>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</si>
  <si>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</si>
  <si>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</si>
  <si>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</si>
  <si>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</si>
  <si>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</si>
  <si>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</si>
  <si>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</si>
  <si>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</si>
  <si>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</si>
  <si>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</si>
  <si>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</si>
  <si>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</si>
  <si>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</si>
  <si>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</si>
  <si>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</si>
  <si>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</si>
  <si>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</si>
  <si>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</si>
  <si>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</si>
  <si>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</si>
  <si>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</si>
  <si>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</si>
  <si>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</si>
  <si>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</si>
  <si>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</si>
  <si>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</si>
  <si>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</si>
  <si>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</si>
  <si>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</si>
  <si>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</si>
  <si>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</si>
  <si>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</si>
  <si>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</si>
  <si>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</si>
  <si>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</si>
  <si>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</si>
  <si>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</si>
  <si>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</si>
  <si>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</si>
  <si>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</si>
  <si>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</si>
  <si>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</si>
  <si>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</si>
  <si>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</si>
  <si>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</si>
  <si>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</si>
  <si>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</si>
  <si>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</si>
  <si>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</si>
  <si>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</si>
  <si>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</si>
  <si>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</si>
  <si>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</si>
  <si>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</si>
  <si>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</si>
  <si>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</si>
  <si>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</si>
  <si>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</si>
  <si>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</si>
  <si>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</si>
  <si>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</si>
  <si>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</si>
  <si>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</si>
  <si>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</si>
  <si>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</si>
  <si>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</si>
  <si>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</si>
  <si>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</si>
  <si>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</si>
  <si>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</si>
  <si>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</si>
  <si>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</si>
  <si>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</si>
  <si>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</si>
  <si>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</si>
  <si>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</si>
  <si>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</si>
  <si>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</si>
  <si>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</si>
  <si>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</si>
  <si>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</si>
  <si>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</si>
  <si>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</si>
  <si>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</si>
  <si>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</si>
  <si>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</si>
  <si>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</si>
  <si>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</si>
  <si>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</si>
  <si>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</si>
  <si>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</si>
  <si>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</si>
  <si>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</si>
  <si>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</si>
  <si>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</si>
  <si>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</si>
  <si>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</si>
  <si>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</si>
  <si>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</si>
  <si>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</si>
  <si>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</si>
  <si>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</si>
  <si>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</si>
  <si>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</si>
  <si>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</si>
  <si>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</si>
  <si>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</si>
  <si>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</si>
  <si>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</si>
  <si>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</si>
  <si>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</si>
  <si>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</si>
  <si>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</si>
  <si>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</si>
  <si>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</si>
  <si>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</si>
  <si>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</si>
  <si>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</si>
  <si>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</si>
  <si>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</si>
  <si>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</si>
  <si>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</si>
  <si>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</si>
  <si>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</si>
  <si>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</si>
  <si>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</si>
  <si>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</si>
  <si>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</si>
  <si>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</si>
  <si>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</si>
  <si>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</si>
  <si>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</si>
  <si>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</si>
  <si>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</si>
  <si>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</si>
  <si>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</si>
  <si>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</si>
  <si>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</si>
  <si>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</si>
  <si>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</si>
  <si>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</si>
  <si>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</si>
  <si>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</si>
  <si>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</si>
  <si>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</si>
  <si>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</si>
  <si>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</si>
  <si>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</si>
  <si>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</si>
  <si>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</si>
  <si>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</si>
  <si>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</si>
  <si>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</si>
  <si>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</si>
  <si>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</si>
  <si>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</si>
  <si>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</si>
  <si>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</si>
  <si>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</si>
  <si>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</si>
  <si>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</si>
  <si>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</si>
  <si>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</si>
  <si>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</si>
  <si>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</si>
  <si>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</si>
  <si>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</si>
  <si>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</si>
  <si>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</si>
  <si>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</si>
  <si>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</si>
  <si>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</si>
  <si>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</si>
  <si>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</si>
  <si>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</si>
  <si>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</si>
  <si>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</si>
  <si>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</si>
  <si>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</si>
  <si>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</si>
  <si>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</si>
  <si>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</si>
  <si>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</si>
  <si>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</si>
  <si>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</si>
  <si>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</si>
  <si>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</si>
  <si>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</si>
  <si>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</si>
  <si>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</si>
  <si>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</si>
  <si>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</si>
  <si>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</si>
  <si>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</si>
  <si>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</si>
  <si>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</si>
  <si>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</si>
  <si>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</si>
  <si>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</si>
  <si>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</si>
  <si>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</si>
  <si>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</si>
  <si>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</si>
  <si>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</si>
  <si>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</si>
  <si>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</si>
  <si>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</si>
  <si>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</si>
  <si>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</si>
  <si>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</si>
  <si>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</si>
  <si>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</si>
  <si>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</si>
  <si>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</si>
  <si>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</si>
  <si>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</si>
  <si>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</si>
  <si>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</si>
  <si>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</si>
  <si>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</si>
  <si>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</si>
  <si>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</si>
  <si>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</si>
  <si>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</si>
  <si>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</si>
  <si>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</si>
  <si>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</si>
  <si>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</si>
  <si>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</si>
  <si>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</si>
  <si>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</si>
  <si>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</si>
  <si>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</si>
  <si>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</si>
  <si>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</si>
  <si>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</si>
  <si>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</si>
  <si>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</si>
  <si>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</si>
  <si>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</si>
  <si>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</si>
  <si>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</si>
  <si>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</si>
  <si>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</si>
  <si>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</si>
  <si>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</si>
  <si>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</si>
  <si>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</si>
  <si>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</si>
  <si>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</si>
  <si>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</si>
  <si>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</si>
  <si>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</si>
  <si>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</si>
  <si>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</si>
  <si>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</si>
  <si>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</si>
  <si>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</si>
  <si>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</si>
  <si>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</si>
  <si>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</si>
  <si>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</si>
  <si>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</si>
  <si>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</si>
  <si>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</si>
  <si>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</si>
  <si>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</si>
  <si>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</si>
  <si>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</si>
  <si>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</si>
  <si>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</si>
  <si>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</si>
  <si>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</si>
  <si>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</si>
  <si>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</si>
  <si>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</si>
  <si>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</si>
  <si>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</si>
  <si>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</si>
  <si>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</si>
  <si>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</si>
  <si>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</si>
  <si>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</si>
  <si>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</si>
  <si>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</si>
  <si>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</si>
  <si>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</si>
  <si>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</si>
  <si>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</si>
  <si>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</si>
  <si>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</si>
  <si>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</si>
  <si>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</si>
  <si>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</si>
  <si>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</si>
  <si>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</si>
  <si>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</si>
  <si>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</si>
  <si>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</si>
  <si>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</si>
  <si>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</si>
  <si>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</si>
  <si>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</si>
  <si>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</si>
  <si>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</si>
  <si>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</si>
  <si>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</si>
  <si>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</si>
  <si>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</si>
  <si>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</si>
  <si>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</si>
  <si>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</si>
  <si>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</si>
  <si>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</si>
  <si>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</si>
  <si>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</si>
  <si>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</si>
  <si>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</si>
  <si>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</si>
  <si>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</si>
  <si>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</si>
  <si>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</si>
  <si>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</si>
  <si>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</si>
  <si>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</si>
  <si>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</si>
  <si>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</si>
  <si>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</si>
  <si>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</si>
  <si>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</si>
  <si>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</si>
  <si>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</si>
  <si>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</si>
  <si>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</si>
  <si>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</si>
  <si>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</si>
  <si>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</si>
  <si>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</si>
  <si>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</si>
  <si>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</si>
  <si>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</si>
  <si>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</si>
  <si>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</si>
  <si>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</si>
  <si>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</si>
  <si>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</si>
  <si>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</si>
  <si>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</si>
  <si>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</si>
  <si>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</si>
  <si>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</si>
  <si>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</si>
  <si>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</si>
  <si>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</si>
  <si>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</si>
  <si>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</si>
  <si>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</si>
  <si>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</si>
  <si>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</si>
  <si>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</si>
  <si>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</si>
  <si>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</si>
  <si>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</si>
  <si>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</si>
  <si>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</si>
  <si>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</si>
  <si>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</si>
  <si>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</si>
  <si>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</si>
  <si>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</si>
  <si>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</si>
  <si>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</si>
  <si>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</si>
  <si>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</si>
  <si>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</si>
  <si>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</si>
  <si>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</si>
  <si>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</si>
  <si>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</si>
  <si>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</si>
  <si>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</si>
  <si>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</si>
  <si>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</si>
  <si>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</si>
  <si>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</si>
  <si>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</si>
  <si>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</si>
  <si>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</si>
  <si>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</si>
  <si>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</si>
  <si>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</si>
  <si>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</si>
  <si>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</si>
  <si>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</si>
  <si>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</si>
  <si>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</si>
  <si>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</si>
  <si>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</si>
  <si>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</si>
  <si>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</si>
  <si>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</si>
  <si>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</si>
  <si>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</si>
  <si>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</si>
  <si>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</si>
  <si>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</si>
  <si>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</si>
  <si>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</si>
  <si>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</si>
  <si>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</si>
  <si>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</si>
  <si>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</si>
  <si>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</si>
  <si>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</si>
  <si>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</si>
  <si>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</si>
  <si>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</si>
  <si>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</si>
  <si>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</si>
  <si>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</si>
  <si>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</si>
  <si>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</si>
  <si>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</si>
  <si>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</si>
  <si>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</si>
  <si>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</si>
  <si>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</si>
  <si>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</si>
  <si>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</si>
  <si>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</si>
  <si>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</si>
  <si>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</si>
  <si>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</si>
  <si>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</si>
  <si>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</si>
  <si>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</si>
  <si>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</si>
  <si>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</si>
  <si>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</si>
  <si>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</si>
  <si>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</si>
  <si>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</si>
  <si>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</si>
  <si>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</si>
  <si>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</si>
  <si>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</si>
  <si>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</si>
  <si>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</si>
  <si>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</si>
  <si>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</si>
  <si>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</si>
  <si>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</si>
  <si>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</si>
  <si>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</si>
  <si>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</si>
  <si>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</si>
  <si>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</si>
  <si>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</si>
  <si>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</si>
  <si>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</si>
  <si>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</si>
  <si>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</si>
  <si>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</si>
  <si>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</si>
  <si>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</si>
  <si>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</si>
  <si>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</si>
  <si>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</si>
  <si>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</si>
  <si>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</si>
  <si>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</si>
  <si>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</si>
  <si>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</si>
  <si>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</si>
  <si>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</si>
  <si>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</si>
  <si>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</si>
  <si>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</si>
  <si>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</si>
  <si>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</si>
  <si>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</si>
  <si>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</si>
  <si>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</si>
  <si>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</si>
  <si>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</si>
  <si>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</si>
  <si>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</si>
  <si>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</si>
  <si>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</si>
  <si>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</si>
  <si>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</si>
  <si>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</si>
  <si>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</si>
  <si>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</si>
  <si>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</si>
  <si>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</si>
  <si>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</si>
  <si>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</si>
  <si>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</si>
  <si>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</si>
  <si>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</si>
  <si>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</si>
  <si>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</si>
  <si>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</si>
  <si>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</si>
  <si>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</si>
  <si>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</si>
  <si>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</si>
  <si>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</si>
  <si>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</si>
  <si>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</si>
  <si>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</si>
  <si>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</si>
  <si>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</si>
  <si>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</si>
  <si>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</si>
  <si>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</si>
  <si>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</si>
  <si>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</si>
  <si>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</si>
  <si>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</si>
  <si>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</si>
  <si>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</si>
  <si>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</si>
  <si>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</si>
  <si>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</si>
  <si>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</si>
  <si>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</si>
  <si>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</si>
  <si>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</si>
  <si>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</si>
  <si>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</si>
  <si>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</si>
  <si>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</si>
  <si>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</si>
  <si>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</si>
  <si>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</si>
  <si>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</si>
  <si>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</si>
  <si>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</si>
  <si>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</si>
  <si>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</si>
  <si>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</si>
  <si>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</si>
  <si>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</si>
  <si>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</si>
  <si>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</si>
  <si>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</si>
  <si>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</si>
  <si>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</si>
  <si>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</si>
  <si>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</si>
  <si>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</si>
  <si>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</si>
  <si>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</si>
  <si>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</si>
  <si>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</si>
  <si>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</si>
  <si>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</si>
  <si>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</si>
  <si>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</si>
  <si>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</si>
  <si>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</si>
  <si>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</si>
  <si>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</si>
  <si>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</si>
  <si>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</si>
  <si>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</si>
  <si>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</si>
  <si>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</si>
  <si>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</si>
  <si>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</si>
  <si>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</si>
  <si>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</si>
  <si>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</si>
  <si>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</si>
  <si>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</si>
  <si>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</si>
  <si>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</si>
  <si>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</si>
  <si>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</si>
  <si>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</si>
  <si>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</si>
  <si>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</si>
  <si>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</si>
  <si>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</si>
  <si>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</si>
  <si>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</si>
  <si>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</si>
  <si>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</si>
  <si>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</si>
  <si>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</si>
  <si>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</si>
  <si>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</si>
  <si>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</si>
  <si>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</si>
  <si>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</si>
  <si>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</si>
  <si>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</si>
  <si>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</si>
  <si>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</si>
  <si>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</si>
  <si>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</si>
  <si>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</si>
  <si>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</si>
  <si>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</si>
  <si>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</si>
  <si>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</si>
  <si>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</si>
  <si>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</si>
  <si>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</si>
  <si>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</si>
  <si>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</si>
  <si>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</si>
  <si>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</si>
  <si>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</si>
  <si>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</si>
  <si>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</si>
  <si>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</si>
  <si>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</si>
  <si>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</si>
  <si>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</si>
  <si>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</si>
  <si>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</si>
  <si>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</si>
  <si>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</si>
  <si>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</si>
  <si>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</si>
  <si>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</si>
  <si>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</si>
  <si>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</si>
  <si>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</si>
  <si>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</si>
  <si>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</si>
  <si>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</si>
  <si>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</si>
  <si>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</si>
  <si>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</si>
  <si>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</si>
  <si>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</si>
  <si>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</si>
  <si>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</si>
  <si>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</si>
  <si>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</si>
  <si>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</si>
  <si>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</si>
  <si>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</si>
  <si>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</si>
  <si>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</si>
  <si>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</si>
  <si>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</si>
  <si>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</si>
  <si>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</si>
  <si>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</si>
  <si>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</si>
  <si>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</si>
  <si>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</si>
  <si>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</si>
  <si>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</si>
  <si>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</si>
  <si>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</si>
  <si>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</si>
  <si>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</si>
  <si>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</si>
  <si>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</si>
  <si>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</si>
  <si>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</si>
  <si>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</si>
  <si>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</si>
  <si>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</si>
  <si>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</si>
  <si>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</si>
  <si>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</si>
  <si>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</si>
  <si>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</si>
  <si>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</si>
  <si>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</si>
  <si>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</si>
  <si>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</si>
  <si>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</si>
  <si>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</si>
  <si>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</si>
  <si>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</si>
  <si>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</si>
  <si>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</si>
  <si>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</si>
  <si>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</si>
  <si>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</si>
  <si>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</si>
  <si>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</si>
  <si>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</si>
  <si>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</si>
  <si>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</si>
  <si>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</si>
  <si>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</si>
  <si>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</si>
  <si>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</si>
  <si>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</si>
  <si>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</si>
  <si>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</si>
  <si>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</si>
  <si>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</si>
  <si>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</si>
  <si>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</si>
  <si>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</si>
  <si>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</si>
  <si>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</si>
  <si>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</si>
  <si>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</si>
  <si>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</si>
  <si>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</si>
  <si>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</si>
  <si>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</si>
  <si>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</si>
  <si>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</si>
  <si>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</si>
  <si>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</si>
  <si>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</si>
  <si>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</si>
  <si>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</si>
  <si>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</si>
  <si>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</si>
  <si>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</si>
  <si>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</si>
  <si>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</si>
  <si>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</si>
  <si>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</si>
  <si>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</si>
  <si>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</si>
  <si>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</si>
  <si>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</si>
  <si>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</si>
  <si>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</si>
  <si>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</si>
  <si>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</si>
  <si>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</si>
  <si>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</si>
  <si>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</si>
  <si>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</si>
  <si>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</si>
  <si>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</si>
  <si>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</si>
  <si>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</si>
  <si>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</si>
  <si>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</si>
  <si>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</si>
  <si>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</si>
  <si>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</si>
  <si>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</si>
  <si>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</si>
  <si>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</si>
  <si>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</si>
  <si>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</si>
  <si>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</si>
  <si>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</si>
  <si>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</si>
  <si>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</si>
  <si>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</si>
  <si>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</si>
  <si>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</si>
  <si>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</si>
  <si>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</si>
  <si>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</si>
  <si>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</si>
  <si>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</si>
  <si>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</si>
  <si>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</si>
  <si>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</si>
  <si>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</si>
  <si>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</si>
  <si>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</si>
  <si>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</si>
  <si>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</si>
  <si>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</si>
  <si>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</si>
  <si>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</si>
  <si>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</si>
  <si>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</si>
  <si>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</si>
  <si>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</si>
  <si>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</si>
  <si>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</si>
  <si>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</si>
  <si>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</si>
  <si>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</si>
  <si>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</si>
  <si>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</si>
  <si>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</si>
  <si>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</si>
  <si>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</si>
  <si>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</si>
  <si>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</si>
  <si>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</si>
  <si>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</si>
  <si>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</si>
  <si>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</si>
  <si>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</si>
  <si>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</si>
  <si>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</si>
  <si>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</si>
  <si>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</si>
  <si>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</si>
  <si>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</si>
  <si>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</si>
  <si>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</si>
  <si>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</si>
  <si>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</si>
  <si>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</si>
  <si>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</si>
  <si>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</si>
  <si>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</si>
  <si>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</si>
  <si>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</si>
  <si>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</si>
  <si>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</si>
  <si>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</si>
  <si>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</si>
  <si>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</si>
  <si>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</si>
  <si>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</si>
  <si>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</si>
  <si>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</si>
  <si>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</si>
  <si>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</si>
  <si>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</si>
  <si>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</si>
  <si>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</si>
  <si>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</si>
  <si>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</si>
  <si>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</si>
  <si>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</si>
  <si>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</si>
  <si>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</si>
  <si>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</si>
  <si>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</si>
  <si>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</si>
  <si>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</si>
  <si>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</si>
  <si>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</si>
  <si>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</si>
  <si>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</si>
  <si>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</si>
  <si>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</si>
  <si>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</si>
  <si>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</si>
  <si>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</si>
  <si>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</si>
  <si>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</si>
  <si>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</si>
  <si>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</si>
  <si>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</si>
  <si>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</si>
  <si>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</si>
  <si>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</si>
  <si>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</si>
  <si>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</si>
  <si>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</si>
  <si>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</si>
  <si>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</si>
  <si>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</si>
  <si>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</si>
  <si>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</si>
  <si>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</si>
  <si>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</si>
  <si>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</si>
  <si>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</si>
  <si>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</si>
  <si>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</si>
  <si>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</si>
  <si>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</si>
  <si>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</si>
  <si>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</si>
  <si>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</si>
  <si>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</si>
  <si>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</si>
  <si>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</si>
  <si>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</si>
  <si>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</si>
  <si>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</si>
  <si>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</si>
  <si>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</si>
  <si>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</si>
  <si>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</si>
  <si>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</si>
  <si>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</si>
  <si>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</si>
  <si>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</si>
  <si>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</si>
  <si>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</si>
  <si>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</si>
  <si>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</si>
  <si>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</si>
  <si>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</si>
  <si>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</si>
  <si>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</si>
  <si>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</si>
  <si>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</si>
  <si>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</si>
  <si>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</si>
  <si>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</si>
  <si>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</si>
  <si>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</si>
  <si>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</si>
  <si>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</si>
  <si>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</si>
  <si>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</si>
  <si>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</si>
  <si>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</si>
  <si>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</si>
  <si>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</si>
  <si>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</si>
  <si>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</si>
  <si>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</si>
  <si>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</si>
  <si>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</si>
  <si>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</si>
  <si>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</si>
  <si>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</si>
  <si>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</si>
  <si>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</si>
  <si>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</si>
  <si>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</si>
  <si>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</si>
  <si>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</si>
  <si>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</si>
  <si>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</si>
  <si>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</si>
  <si>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</si>
  <si>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</si>
  <si>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</si>
  <si>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</si>
  <si>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</si>
  <si>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</si>
  <si>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</si>
  <si>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</si>
  <si>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</si>
  <si>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</si>
  <si>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</si>
  <si>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</si>
  <si>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</si>
  <si>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</si>
  <si>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</si>
  <si>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</si>
  <si>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</si>
  <si>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</si>
  <si>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</si>
  <si>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</si>
  <si>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</si>
  <si>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</si>
  <si>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</si>
  <si>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</si>
  <si>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</si>
  <si>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</si>
  <si>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</si>
  <si>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</si>
  <si>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</si>
  <si>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</si>
  <si>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</si>
  <si>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</si>
  <si>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</si>
  <si>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</si>
  <si>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</si>
  <si>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</si>
  <si>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</si>
  <si>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</si>
  <si>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</si>
  <si>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</si>
  <si>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</si>
  <si>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</si>
  <si>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</si>
  <si>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</si>
  <si>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</si>
  <si>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</si>
  <si>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</si>
  <si>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</si>
  <si>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</si>
  <si>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</si>
  <si>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</si>
  <si>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</si>
  <si>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</si>
  <si>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</si>
  <si>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</si>
  <si>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</si>
  <si>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</si>
  <si>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</si>
  <si>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</si>
  <si>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</si>
  <si>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</si>
  <si>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</si>
  <si>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</si>
  <si>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</si>
  <si>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</si>
  <si>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</si>
  <si>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</si>
  <si>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</si>
  <si>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</si>
  <si>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</si>
  <si>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</si>
  <si>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</si>
  <si>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</si>
  <si>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</si>
  <si>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</si>
  <si>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</si>
  <si>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</si>
  <si>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</si>
  <si>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</si>
  <si>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</si>
  <si>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</si>
  <si>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</si>
  <si>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</si>
  <si>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</si>
  <si>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</si>
  <si>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</si>
  <si>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</si>
  <si>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</si>
  <si>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</si>
  <si>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</si>
  <si>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</si>
  <si>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</si>
  <si>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</si>
  <si>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</si>
  <si>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</si>
  <si>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</si>
  <si>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</si>
  <si>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</si>
  <si>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</si>
  <si>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</si>
  <si>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</si>
  <si>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</si>
  <si>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</si>
  <si>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</si>
  <si>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</si>
  <si>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</si>
  <si>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</si>
  <si>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</si>
  <si>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</si>
  <si>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</si>
  <si>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</si>
  <si>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</si>
  <si>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</si>
  <si>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</si>
  <si>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</si>
  <si>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</si>
  <si>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</si>
  <si>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</si>
  <si>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</si>
  <si>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</si>
  <si>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</si>
  <si>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</si>
  <si>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</si>
  <si>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</si>
  <si>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</si>
  <si>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</si>
  <si>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</si>
  <si>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</si>
  <si>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</si>
  <si>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</si>
  <si>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</si>
  <si>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</si>
  <si>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</si>
  <si>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</si>
  <si>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</si>
  <si>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</si>
  <si>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</si>
  <si>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</si>
  <si>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</si>
  <si>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</si>
  <si>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</si>
  <si>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</si>
  <si>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</si>
  <si>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</si>
  <si>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</si>
  <si>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</si>
  <si>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</si>
  <si>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</si>
  <si>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</si>
  <si>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</si>
  <si>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</si>
  <si>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</si>
  <si>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</si>
  <si>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</si>
  <si>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</si>
  <si>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</si>
  <si>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</si>
  <si>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</si>
  <si>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</si>
  <si>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</si>
  <si>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</si>
  <si>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</si>
  <si>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</si>
  <si>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</si>
  <si>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</si>
  <si>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</si>
  <si>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</si>
  <si>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</si>
  <si>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</si>
  <si>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</si>
  <si>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</si>
  <si>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</si>
  <si>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</si>
  <si>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</si>
  <si>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</si>
  <si>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</si>
  <si>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</si>
  <si>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</si>
  <si>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</si>
  <si>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</si>
  <si>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</si>
  <si>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</si>
  <si>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</si>
  <si>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</si>
  <si>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</si>
  <si>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</si>
  <si>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</si>
  <si>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</si>
  <si>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</si>
  <si>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</si>
  <si>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</si>
  <si>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</si>
  <si>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</si>
  <si>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</si>
  <si>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</si>
  <si>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</si>
  <si>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</si>
  <si>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</si>
  <si>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</si>
  <si>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</si>
  <si>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</si>
  <si>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</si>
  <si>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</si>
  <si>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</si>
  <si>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</si>
  <si>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</si>
  <si>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</si>
  <si>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</si>
  <si>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</si>
  <si>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</si>
  <si>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</si>
  <si>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</si>
  <si>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</si>
  <si>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</si>
  <si>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</si>
  <si>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</si>
  <si>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</si>
  <si>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</si>
  <si>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</si>
  <si>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</si>
  <si>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</si>
  <si>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</si>
  <si>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</si>
  <si>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</si>
  <si>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</si>
  <si>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</si>
  <si>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</si>
  <si>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</si>
  <si>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</si>
  <si>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</si>
  <si>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</si>
  <si>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</si>
  <si>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</si>
  <si>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</si>
  <si>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</si>
  <si>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</si>
  <si>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</si>
  <si>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</si>
  <si>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</si>
  <si>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</si>
  <si>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</si>
  <si>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</si>
  <si>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</si>
  <si>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</si>
  <si>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</si>
  <si>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</si>
  <si>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</si>
  <si>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</si>
  <si>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</si>
  <si>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</si>
  <si>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</si>
  <si>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</si>
  <si>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</si>
  <si>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</si>
  <si>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</si>
  <si>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</si>
  <si>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</si>
  <si>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</si>
  <si>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</si>
  <si>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</si>
  <si>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</si>
  <si>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</si>
  <si>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</si>
  <si>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</si>
  <si>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</si>
  <si>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</si>
  <si>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</si>
  <si>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</si>
  <si>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</si>
  <si>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</si>
  <si>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</si>
  <si>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</si>
  <si>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</si>
  <si>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</si>
  <si>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</si>
  <si>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</si>
  <si>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</si>
  <si>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</si>
  <si>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</si>
  <si>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</si>
  <si>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</si>
  <si>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</si>
  <si>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</si>
  <si>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</si>
  <si>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</si>
  <si>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</si>
  <si>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</si>
  <si>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</si>
  <si>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</si>
  <si>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</si>
  <si>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</si>
  <si>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</si>
  <si>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</si>
  <si>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</si>
  <si>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</si>
  <si>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</si>
  <si>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</si>
  <si>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</si>
  <si>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</si>
  <si>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</si>
  <si>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</si>
  <si>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</si>
  <si>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</si>
  <si>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</si>
  <si>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</si>
  <si>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</si>
  <si>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</si>
  <si>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</si>
  <si>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</si>
  <si>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</si>
  <si>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</si>
  <si>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</si>
  <si>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</si>
  <si>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</si>
  <si>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</si>
  <si>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</si>
  <si>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</si>
  <si>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</si>
  <si>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</si>
  <si>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</si>
  <si>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</si>
  <si>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</si>
  <si>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</si>
  <si>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</si>
  <si>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</si>
  <si>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</si>
  <si>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</si>
  <si>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</si>
  <si>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</si>
  <si>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</si>
  <si>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</si>
  <si>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</si>
  <si>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</si>
  <si>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</si>
  <si>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</si>
  <si>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</si>
  <si>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</si>
  <si>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</si>
  <si>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</si>
  <si>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</si>
  <si>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</si>
  <si>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</si>
  <si>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</si>
  <si>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</si>
  <si>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</si>
  <si>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</si>
  <si>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</si>
  <si>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</si>
  <si>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</si>
  <si>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</si>
  <si>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</si>
  <si>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</si>
  <si>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</si>
  <si>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</si>
  <si>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</si>
  <si>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</si>
  <si>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</si>
  <si>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</si>
  <si>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</si>
  <si>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</si>
  <si>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</si>
  <si>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</si>
  <si>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</si>
  <si>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</si>
  <si>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</si>
  <si>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</si>
  <si>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</si>
  <si>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</si>
  <si>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</si>
  <si>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</si>
  <si>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</si>
  <si>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</si>
  <si>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</si>
  <si>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</si>
  <si>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</si>
  <si>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</si>
  <si>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</si>
  <si>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</si>
  <si>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</si>
  <si>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</si>
  <si>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</si>
  <si>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</si>
  <si>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</si>
  <si>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</si>
  <si>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</si>
  <si>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</si>
  <si>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</si>
  <si>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</si>
  <si>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</si>
  <si>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</si>
  <si>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</si>
  <si>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</si>
  <si>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</si>
  <si>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</si>
  <si>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</si>
  <si>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</si>
  <si>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</si>
  <si>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</si>
  <si>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</si>
  <si>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</si>
  <si>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</si>
  <si>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</si>
  <si>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</si>
  <si>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</si>
  <si>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</si>
  <si>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</si>
  <si>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</si>
  <si>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</si>
  <si>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</si>
  <si>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</si>
  <si>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</si>
  <si>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</si>
  <si>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</si>
  <si>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</si>
  <si>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</si>
  <si>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</si>
  <si>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</si>
  <si>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</si>
  <si>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</si>
  <si>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</si>
  <si>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</si>
  <si>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</si>
  <si>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</si>
  <si>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</si>
  <si>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</si>
  <si>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</si>
  <si>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</si>
  <si>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</si>
  <si>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</si>
  <si>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</si>
  <si>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</si>
  <si>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</si>
  <si>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</si>
  <si>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</si>
  <si>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</si>
  <si>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</si>
  <si>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</si>
  <si>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</si>
  <si>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</si>
  <si>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</si>
  <si>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</si>
  <si>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</si>
  <si>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</si>
  <si>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</si>
  <si>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</si>
  <si>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</si>
  <si>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</si>
  <si>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</si>
  <si>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</si>
  <si>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</si>
  <si>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</si>
  <si>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</si>
  <si>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</si>
  <si>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</si>
  <si>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</si>
  <si>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</si>
  <si>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</si>
  <si>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</si>
  <si>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</si>
  <si>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</si>
  <si>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</si>
  <si>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</si>
  <si>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</si>
  <si>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</si>
  <si>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</si>
  <si>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</si>
  <si>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</si>
  <si>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</si>
  <si>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</si>
  <si>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</si>
  <si>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</si>
  <si>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</si>
  <si>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</si>
  <si>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</si>
  <si>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</si>
  <si>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</si>
  <si>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</si>
  <si>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</si>
  <si>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</si>
  <si>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</si>
  <si>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</si>
  <si>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</si>
  <si>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</si>
  <si>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</si>
  <si>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</si>
  <si>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</si>
  <si>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</si>
  <si>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</si>
  <si>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</si>
  <si>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</si>
  <si>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</si>
  <si>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</si>
  <si>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</si>
  <si>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</si>
  <si>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</si>
  <si>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</si>
  <si>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</si>
  <si>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</si>
  <si>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</si>
  <si>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</si>
  <si>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</si>
  <si>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</si>
  <si>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</si>
  <si>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</si>
  <si>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</si>
  <si>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</si>
  <si>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</si>
  <si>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</si>
  <si>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</si>
  <si>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</si>
  <si>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</si>
  <si>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</si>
  <si>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</si>
  <si>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</si>
  <si>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</si>
  <si>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</si>
  <si>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</si>
  <si>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</si>
  <si>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</si>
  <si>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</si>
  <si>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</si>
  <si>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</si>
  <si>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</si>
  <si>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</si>
  <si>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</si>
  <si>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</si>
  <si>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</si>
  <si>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</si>
  <si>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</si>
  <si>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</si>
  <si>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</si>
  <si>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</si>
  <si>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</si>
  <si>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</si>
  <si>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</si>
  <si>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</si>
  <si>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</si>
  <si>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</si>
  <si>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</si>
  <si>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</si>
  <si>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</si>
  <si>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</si>
  <si>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</si>
  <si>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</si>
  <si>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</si>
  <si>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</si>
  <si>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</si>
  <si>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</si>
  <si>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</si>
  <si>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</si>
  <si>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</si>
  <si>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</si>
  <si>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</si>
  <si>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</si>
  <si>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</si>
  <si>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</si>
  <si>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</si>
  <si>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</si>
  <si>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</si>
  <si>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</si>
  <si>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</si>
  <si>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</si>
  <si>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</si>
  <si>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</si>
  <si>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</si>
  <si>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</si>
  <si>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</si>
  <si>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</si>
  <si>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</si>
  <si>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</si>
  <si>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</si>
  <si>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</si>
  <si>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</si>
  <si>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</si>
  <si>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</si>
  <si>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</si>
  <si>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</si>
  <si>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</si>
  <si>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</si>
  <si>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</si>
  <si>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</si>
  <si>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</si>
  <si>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</si>
  <si>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</si>
  <si>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</si>
  <si>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</si>
  <si>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</si>
  <si>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</si>
  <si>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</si>
  <si>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</si>
  <si>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</si>
  <si>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</si>
  <si>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</si>
  <si>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</si>
  <si>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</si>
  <si>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</si>
  <si>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</si>
  <si>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</si>
  <si>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</si>
  <si>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</si>
  <si>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</si>
  <si>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</si>
  <si>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</si>
  <si>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</si>
  <si>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</si>
  <si>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</si>
  <si>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</si>
  <si>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</si>
  <si>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</si>
  <si>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</si>
  <si>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</si>
  <si>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</si>
  <si>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</si>
  <si>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</si>
  <si>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</si>
  <si>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</si>
  <si>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</si>
  <si>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</si>
  <si>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</si>
  <si>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</si>
  <si>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</si>
  <si>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</si>
  <si>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</si>
  <si>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</si>
  <si>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</si>
  <si>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</si>
  <si>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</si>
  <si>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</si>
  <si>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</si>
  <si>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</si>
  <si>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</si>
  <si>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</si>
  <si>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</si>
  <si>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</si>
  <si>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</si>
  <si>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</si>
  <si>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</si>
  <si>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</si>
  <si>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</si>
  <si>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</si>
  <si>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</si>
  <si>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</si>
  <si>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</si>
  <si>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</si>
  <si>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</si>
  <si>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</si>
  <si>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</si>
  <si>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</si>
  <si>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</si>
  <si>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</si>
  <si>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</si>
  <si>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</si>
  <si>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</si>
  <si>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</si>
  <si>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</si>
  <si>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</si>
  <si>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</si>
  <si>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</si>
  <si>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</si>
  <si>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</si>
  <si>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</si>
  <si>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</si>
  <si>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</si>
  <si>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</si>
  <si>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</si>
  <si>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</si>
  <si>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</si>
  <si>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</si>
  <si>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</si>
  <si>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</si>
  <si>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</si>
  <si>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</si>
  <si>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</si>
  <si>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</si>
  <si>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</si>
  <si>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</si>
  <si>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</si>
  <si>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</si>
  <si>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</si>
  <si>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</si>
  <si>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</si>
  <si>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</si>
  <si>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</si>
  <si>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</si>
  <si>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</si>
  <si>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</si>
  <si>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</si>
  <si>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</si>
  <si>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</si>
  <si>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</si>
  <si>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</si>
  <si>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</si>
  <si>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</si>
  <si>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</si>
  <si>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</si>
  <si>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</si>
  <si>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</si>
  <si>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</si>
  <si>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</si>
  <si>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</si>
  <si>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</si>
  <si>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</si>
  <si>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</si>
  <si>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</si>
  <si>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</si>
  <si>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</si>
  <si>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</si>
  <si>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</si>
  <si>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</si>
  <si>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</si>
  <si>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</si>
  <si>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</si>
  <si>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</si>
  <si>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</si>
  <si>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</si>
  <si>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</si>
  <si>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</si>
  <si>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</si>
  <si>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</si>
  <si>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</si>
  <si>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</si>
  <si>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</si>
  <si>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</si>
  <si>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</si>
  <si>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</si>
  <si>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</si>
  <si>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</si>
  <si>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</si>
  <si>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</si>
  <si>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</si>
  <si>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</si>
  <si>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</si>
  <si>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</si>
  <si>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</si>
  <si>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</si>
  <si>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</si>
  <si>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</si>
  <si>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</si>
  <si>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</si>
  <si>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</si>
  <si>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</si>
  <si>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</si>
  <si>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</si>
  <si>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</si>
  <si>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</si>
  <si>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</si>
  <si>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</si>
  <si>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</si>
  <si>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</si>
  <si>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</si>
  <si>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</si>
  <si>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</si>
  <si>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</si>
  <si>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</si>
  <si>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</si>
  <si>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</si>
  <si>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</si>
  <si>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</si>
  <si>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</si>
  <si>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</si>
  <si>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</si>
  <si>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</si>
  <si>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</si>
  <si>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</si>
  <si>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</si>
  <si>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</si>
  <si>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</si>
  <si>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</si>
  <si>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</si>
  <si>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</si>
  <si>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</si>
  <si>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</si>
  <si>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</si>
  <si>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</si>
  <si>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</si>
  <si>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</si>
  <si>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</si>
  <si>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</si>
  <si>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</si>
  <si>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</si>
  <si>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</si>
  <si>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</si>
  <si>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</si>
  <si>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</si>
  <si>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</si>
  <si>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</si>
  <si>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</si>
  <si>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</si>
  <si>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</si>
  <si>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</si>
  <si>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</si>
  <si>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</si>
  <si>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</si>
  <si>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</si>
  <si>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</si>
  <si>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</si>
  <si>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</si>
  <si>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</si>
  <si>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</si>
  <si>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</si>
  <si>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</si>
  <si>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</si>
  <si>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</si>
  <si>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</si>
  <si>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</si>
  <si>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</si>
  <si>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</si>
  <si>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</si>
  <si>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</si>
  <si>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</si>
  <si>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</si>
  <si>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</si>
  <si>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</si>
  <si>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</si>
  <si>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</si>
  <si>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</si>
  <si>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</si>
  <si>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</si>
  <si>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</si>
  <si>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</si>
  <si>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</si>
  <si>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</si>
  <si>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</si>
  <si>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</si>
  <si>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</si>
  <si>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</si>
  <si>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</si>
  <si>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</si>
  <si>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</si>
  <si>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</si>
  <si>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</si>
  <si>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</si>
  <si>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</si>
  <si>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</si>
  <si>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</si>
  <si>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</si>
  <si>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</si>
  <si>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</si>
  <si>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</si>
  <si>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</si>
  <si>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</si>
  <si>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</si>
  <si>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</si>
  <si>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</si>
  <si>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</si>
  <si>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</si>
  <si>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</si>
  <si>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</si>
  <si>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</si>
  <si>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</si>
  <si>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</si>
  <si>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</si>
  <si>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</si>
  <si>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</si>
  <si>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</si>
  <si>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</si>
  <si>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</si>
  <si>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</si>
  <si>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</si>
  <si>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</si>
  <si>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</si>
  <si>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</si>
  <si>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</si>
  <si>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</si>
  <si>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</si>
  <si>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</si>
  <si>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</si>
  <si>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</si>
  <si>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</si>
  <si>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</si>
  <si>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</si>
  <si>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</si>
  <si>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</si>
  <si>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</si>
  <si>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</si>
  <si>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</si>
  <si>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</si>
  <si>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</si>
  <si>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</si>
  <si>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</si>
  <si>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</si>
  <si>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</si>
  <si>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</si>
  <si>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</si>
  <si>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</si>
  <si>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</si>
  <si>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</si>
  <si>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</si>
  <si>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</si>
  <si>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</si>
  <si>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</si>
  <si>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</si>
  <si>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</si>
  <si>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</si>
  <si>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</si>
  <si>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</si>
  <si>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</si>
  <si>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</si>
  <si>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</si>
  <si>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</si>
  <si>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</si>
  <si>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</si>
  <si>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</si>
  <si>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</si>
  <si>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</si>
  <si>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</si>
  <si>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</si>
  <si>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</si>
  <si>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</si>
  <si>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</si>
  <si>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</si>
  <si>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</si>
  <si>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</si>
  <si>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</si>
  <si>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</si>
  <si>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</si>
  <si>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</si>
  <si>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</si>
  <si>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</si>
  <si>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</si>
  <si>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</si>
  <si>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</si>
  <si>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</si>
  <si>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</si>
  <si>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</si>
  <si>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</si>
  <si>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</si>
  <si>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</si>
  <si>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</si>
  <si>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</si>
  <si>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</si>
  <si>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</si>
  <si>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</si>
  <si>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</si>
  <si>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</si>
  <si>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</si>
  <si>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</si>
  <si>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</si>
  <si>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</si>
  <si>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</si>
  <si>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</si>
  <si>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</si>
  <si>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</si>
  <si>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</si>
  <si>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</si>
  <si>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</si>
  <si>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</si>
  <si>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</si>
  <si>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</si>
  <si>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</si>
  <si>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</si>
  <si>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</si>
  <si>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</si>
  <si>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</si>
  <si>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</si>
  <si>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</si>
  <si>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</si>
  <si>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</si>
  <si>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</si>
  <si>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</si>
  <si>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</si>
  <si>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</si>
  <si>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</si>
  <si>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</si>
  <si>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</si>
  <si>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</si>
  <si>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</si>
  <si>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</si>
  <si>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</si>
  <si>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</si>
  <si>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</si>
  <si>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</si>
  <si>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</si>
  <si>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</si>
  <si>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</si>
  <si>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</si>
  <si>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</si>
  <si>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</si>
  <si>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</si>
  <si>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</si>
  <si>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</si>
  <si>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</si>
  <si>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</si>
  <si>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</si>
  <si>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</si>
  <si>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</si>
  <si>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</si>
  <si>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</si>
  <si>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</si>
  <si>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</si>
  <si>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</si>
  <si>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</si>
  <si>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</si>
  <si>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</si>
  <si>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</si>
  <si>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</si>
  <si>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</si>
  <si>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</si>
  <si>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</si>
  <si>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</si>
  <si>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</si>
  <si>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</si>
  <si>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</si>
  <si>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</si>
  <si>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</si>
  <si>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</si>
  <si>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</si>
  <si>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</si>
  <si>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</si>
  <si>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</si>
  <si>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</si>
  <si>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</si>
  <si>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</si>
  <si>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</si>
  <si>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</si>
  <si>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</si>
  <si>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</si>
  <si>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</si>
  <si>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</si>
  <si>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</si>
  <si>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</si>
  <si>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</si>
  <si>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</si>
  <si>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</si>
  <si>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</si>
  <si>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</si>
  <si>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</si>
  <si>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</si>
  <si>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</si>
  <si>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</si>
  <si>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</si>
  <si>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</si>
  <si>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</si>
  <si>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</si>
  <si>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</si>
  <si>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</si>
  <si>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</si>
  <si>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</si>
  <si>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</si>
  <si>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</si>
  <si>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</si>
  <si>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</si>
  <si>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</si>
  <si>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</si>
  <si>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</si>
  <si>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</si>
  <si>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</si>
  <si>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</si>
  <si>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</si>
  <si>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</si>
  <si>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</si>
  <si>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</si>
  <si>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</si>
  <si>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</si>
  <si>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</si>
  <si>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</si>
  <si>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</si>
  <si>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</si>
  <si>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</si>
  <si>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</si>
  <si>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</si>
  <si>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</si>
  <si>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</si>
  <si>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</si>
  <si>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</si>
  <si>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</si>
  <si>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</si>
  <si>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</si>
  <si>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</si>
  <si>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</si>
  <si>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</si>
  <si>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</si>
  <si>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</si>
  <si>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</si>
  <si>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</si>
  <si>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</si>
  <si>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</si>
  <si>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</si>
  <si>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</si>
  <si>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</si>
  <si>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</si>
  <si>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</si>
  <si>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</si>
  <si>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</si>
  <si>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</si>
  <si>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</si>
  <si>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</si>
  <si>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</si>
  <si>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</si>
  <si>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</si>
  <si>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</si>
  <si>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</si>
  <si>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</si>
  <si>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</si>
  <si>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</si>
  <si>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</si>
  <si>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</si>
  <si>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</si>
  <si>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</si>
  <si>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</si>
  <si>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</si>
  <si>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</si>
  <si>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</si>
  <si>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</si>
  <si>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</si>
  <si>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</si>
  <si>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</si>
  <si>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</si>
  <si>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</si>
  <si>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</si>
  <si>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</si>
  <si>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</si>
  <si>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</si>
  <si>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</si>
  <si>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</si>
  <si>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</si>
  <si>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</si>
  <si>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</si>
  <si>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</si>
  <si>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</si>
  <si>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</si>
  <si>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</si>
  <si>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</si>
  <si>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</si>
  <si>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</si>
  <si>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</si>
  <si>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</si>
  <si>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</si>
  <si>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</si>
  <si>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</si>
  <si>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</si>
  <si>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</si>
  <si>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</si>
  <si>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</si>
  <si>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</si>
  <si>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</si>
  <si>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</si>
  <si>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</si>
  <si>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</si>
  <si>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</si>
  <si>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</si>
  <si>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</si>
  <si>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</si>
  <si>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</si>
  <si>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</si>
  <si>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</si>
  <si>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</si>
  <si>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</si>
  <si>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</si>
  <si>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</si>
  <si>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</si>
  <si>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</si>
  <si>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</si>
  <si>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</si>
  <si>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</si>
  <si>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</si>
  <si>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</si>
  <si>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</si>
  <si>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</si>
  <si>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</si>
  <si>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</si>
  <si>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</si>
  <si>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</si>
  <si>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</si>
  <si>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</si>
  <si>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</si>
  <si>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</si>
  <si>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</si>
  <si>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</si>
  <si>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</si>
  <si>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</si>
  <si>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</si>
  <si>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</si>
  <si>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</si>
  <si>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</si>
  <si>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</si>
  <si>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</si>
  <si>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</si>
  <si>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</si>
  <si>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</si>
  <si>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</si>
  <si>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</si>
  <si>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</si>
  <si>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</si>
  <si>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</si>
  <si>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</si>
  <si>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</si>
  <si>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</si>
  <si>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</si>
  <si>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</si>
  <si>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</si>
  <si>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</si>
  <si>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</si>
  <si>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</si>
  <si>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</si>
  <si>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</si>
  <si>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</si>
  <si>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</si>
  <si>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</si>
  <si>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</si>
  <si>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</si>
  <si>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</si>
  <si>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</si>
  <si>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</si>
  <si>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</si>
  <si>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</si>
  <si>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</si>
  <si>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</si>
  <si>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</si>
  <si>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</si>
  <si>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</si>
  <si>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</si>
  <si>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</si>
  <si>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</si>
  <si>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</si>
  <si>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</si>
  <si>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</si>
  <si>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</si>
  <si>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</si>
  <si>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</si>
  <si>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</si>
  <si>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</si>
  <si>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</si>
  <si>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</si>
  <si>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</si>
  <si>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</si>
  <si>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</si>
  <si>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</si>
  <si>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</si>
  <si>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</si>
  <si>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</si>
  <si>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</si>
  <si>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</si>
  <si>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</si>
  <si>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</si>
  <si>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</si>
  <si>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</si>
  <si>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</si>
  <si>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</si>
  <si>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</si>
  <si>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</si>
  <si>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</si>
  <si>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</si>
  <si>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</si>
  <si>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</si>
  <si>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</si>
  <si>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</si>
  <si>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</si>
  <si>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</si>
  <si>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</si>
  <si>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</si>
  <si>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</si>
  <si>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</si>
  <si>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</si>
  <si>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</si>
  <si>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</si>
  <si>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</si>
  <si>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</si>
  <si>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</si>
  <si>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</si>
  <si>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</si>
  <si>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</si>
  <si>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</si>
  <si>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</si>
  <si>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</si>
  <si>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</si>
  <si>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</si>
  <si>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</si>
  <si>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</si>
  <si>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</si>
  <si>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</si>
  <si>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</si>
  <si>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</si>
  <si>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</si>
  <si>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</si>
  <si>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</si>
  <si>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</si>
  <si>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</si>
  <si>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</si>
  <si>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</si>
  <si>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</si>
  <si>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</si>
  <si>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</si>
  <si>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</si>
  <si>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</si>
  <si>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</si>
  <si>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</si>
  <si>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</si>
  <si>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</si>
  <si>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</si>
  <si>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</si>
  <si>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</si>
  <si>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</si>
  <si>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</si>
  <si>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</si>
  <si>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</si>
  <si>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</si>
  <si>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</si>
  <si>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</si>
  <si>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</si>
  <si>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</si>
  <si>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</si>
  <si>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</si>
  <si>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</si>
  <si>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</si>
  <si>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</si>
  <si>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</si>
  <si>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</si>
  <si>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</si>
  <si>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</si>
  <si>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</si>
  <si>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</si>
  <si>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</si>
  <si>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</si>
  <si>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</si>
  <si>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</si>
  <si>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</si>
  <si>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</si>
  <si>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</si>
  <si>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</si>
  <si>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</si>
  <si>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</si>
  <si>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</si>
  <si>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</si>
  <si>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</si>
  <si>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</si>
  <si>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</si>
  <si>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</si>
  <si>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</si>
  <si>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</si>
  <si>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</si>
  <si>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</si>
  <si>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</si>
  <si>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</si>
  <si>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</si>
  <si>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</si>
  <si>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</si>
  <si>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</si>
  <si>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</si>
  <si>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</si>
  <si>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</si>
  <si>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</si>
  <si>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</si>
  <si>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</si>
  <si>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</si>
  <si>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</si>
  <si>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</si>
  <si>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</si>
  <si>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</si>
  <si>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</si>
  <si>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</si>
  <si>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</si>
  <si>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</si>
  <si>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</si>
  <si>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</si>
  <si>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</si>
  <si>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</si>
  <si>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</si>
  <si>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</si>
  <si>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</si>
  <si>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</si>
  <si>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</si>
  <si>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</si>
  <si>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</si>
  <si>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</si>
  <si>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</si>
  <si>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</si>
  <si>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</si>
  <si>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</si>
  <si>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</si>
  <si>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</si>
  <si>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</si>
  <si>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</si>
  <si>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</si>
  <si>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</si>
  <si>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</si>
  <si>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</si>
  <si>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</si>
  <si>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</si>
  <si>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</si>
  <si>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</si>
  <si>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</si>
  <si>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</si>
  <si>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</si>
  <si>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</si>
  <si>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</si>
  <si>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</si>
  <si>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</si>
  <si>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</si>
  <si>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</si>
  <si>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</si>
  <si>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</si>
  <si>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</si>
  <si>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</si>
  <si>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</si>
  <si>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</si>
  <si>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</si>
  <si>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</si>
  <si>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</si>
  <si>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</si>
  <si>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</si>
  <si>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</si>
  <si>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</si>
  <si>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</si>
  <si>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</si>
  <si>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</si>
  <si>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</si>
  <si>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</si>
  <si>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</si>
  <si>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</si>
  <si>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</si>
  <si>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</si>
  <si>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</si>
  <si>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</si>
  <si>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</si>
  <si>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</si>
  <si>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</si>
  <si>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</si>
  <si>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</si>
  <si>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</si>
  <si>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</si>
  <si>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</si>
  <si>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</si>
  <si>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</si>
  <si>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</si>
  <si>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</si>
  <si>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</si>
  <si>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</si>
  <si>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</si>
  <si>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</si>
  <si>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</si>
  <si>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</si>
  <si>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</si>
  <si>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</si>
  <si>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</si>
  <si>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</si>
  <si>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</si>
  <si>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</si>
  <si>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</si>
  <si>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</si>
  <si>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</si>
  <si>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</si>
  <si>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</si>
  <si>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</si>
  <si>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</si>
  <si>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</si>
  <si>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</si>
  <si>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</si>
  <si>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</si>
  <si>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</si>
  <si>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</si>
  <si>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</si>
  <si>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</si>
  <si>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</si>
  <si>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</si>
  <si>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</si>
  <si>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</si>
  <si>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</si>
  <si>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</si>
  <si>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</si>
  <si>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</si>
  <si>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</si>
  <si>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</si>
  <si>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</si>
  <si>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</si>
  <si>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</si>
  <si>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</si>
  <si>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</si>
  <si>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</si>
  <si>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</si>
  <si>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</si>
  <si>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</si>
  <si>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</si>
  <si>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</si>
  <si>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</si>
  <si>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</si>
  <si>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</si>
  <si>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</si>
  <si>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</si>
  <si>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</si>
  <si>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</si>
  <si>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</si>
  <si>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</si>
  <si>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</si>
  <si>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</si>
  <si>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</si>
  <si>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</si>
  <si>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</si>
  <si>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</si>
  <si>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</si>
  <si>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</si>
  <si>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</si>
  <si>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</si>
  <si>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</si>
  <si>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</si>
  <si>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</si>
  <si>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</si>
  <si>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</si>
  <si>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</si>
  <si>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</si>
  <si>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</si>
  <si>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</si>
  <si>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</si>
  <si>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</si>
  <si>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</si>
  <si>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</si>
  <si>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</si>
  <si>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</si>
  <si>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</si>
  <si>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</si>
  <si>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</si>
  <si>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</si>
  <si>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</si>
  <si>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</si>
  <si>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</si>
  <si>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</si>
  <si>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</si>
  <si>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</si>
  <si>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</si>
  <si>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</si>
  <si>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</si>
  <si>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</si>
  <si>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</si>
  <si>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</si>
  <si>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</si>
  <si>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</si>
  <si>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</si>
  <si>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</si>
  <si>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</si>
  <si>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</si>
  <si>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</si>
  <si>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</si>
  <si>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</si>
  <si>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</si>
  <si>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</si>
  <si>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</si>
  <si>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</si>
  <si>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</si>
  <si>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</si>
  <si>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</si>
  <si>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</si>
  <si>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</si>
  <si>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</si>
  <si>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</si>
  <si>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</si>
  <si>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</si>
  <si>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</si>
  <si>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</si>
  <si>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</si>
  <si>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</si>
  <si>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</si>
  <si>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</si>
  <si>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</si>
  <si>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</si>
  <si>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</si>
  <si>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</si>
  <si>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</si>
  <si>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</si>
  <si>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</si>
  <si>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</si>
  <si>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</si>
  <si>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</si>
  <si>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</si>
  <si>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</si>
  <si>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</si>
  <si>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</si>
  <si>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</si>
  <si>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</si>
  <si>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</si>
  <si>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</si>
  <si>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</si>
  <si>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</si>
  <si>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</si>
  <si>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</si>
  <si>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</si>
  <si>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</si>
  <si>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</si>
  <si>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</si>
  <si>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</si>
  <si>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</si>
  <si>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</si>
  <si>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</si>
  <si>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</si>
  <si>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</si>
  <si>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</si>
  <si>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</si>
  <si>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</si>
  <si>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</si>
  <si>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</si>
  <si>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</si>
  <si>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</si>
  <si>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</si>
  <si>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</si>
  <si>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</si>
  <si>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</si>
  <si>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</si>
  <si>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</si>
  <si>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</si>
  <si>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</si>
  <si>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</si>
  <si>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</si>
  <si>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</si>
  <si>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</si>
  <si>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</si>
  <si>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</si>
  <si>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</si>
  <si>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</si>
  <si>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</si>
  <si>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</si>
  <si>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</si>
  <si>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</si>
  <si>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</si>
  <si>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</si>
  <si>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</si>
  <si>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</si>
  <si>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</si>
  <si>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</si>
  <si>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</si>
  <si>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</si>
  <si>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</si>
  <si>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</si>
  <si>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</si>
  <si>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</si>
  <si>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</si>
  <si>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</si>
  <si>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</si>
  <si>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</si>
  <si>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</si>
  <si>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</si>
  <si>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</si>
  <si>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</si>
  <si>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</si>
  <si>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</si>
  <si>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</si>
  <si>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</si>
  <si>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</si>
  <si>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</si>
  <si>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</si>
  <si>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</si>
  <si>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</si>
  <si>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</si>
  <si>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</si>
  <si>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</si>
  <si>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</si>
  <si>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</si>
  <si>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</si>
  <si>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</si>
  <si>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</si>
  <si>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</si>
  <si>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</si>
  <si>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</si>
  <si>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</si>
  <si>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</si>
  <si>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</si>
  <si>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</si>
  <si>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</si>
  <si>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</si>
  <si>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</si>
  <si>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</si>
  <si>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</si>
  <si>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</si>
  <si>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</si>
  <si>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</si>
  <si>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</si>
  <si>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</si>
  <si>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</si>
  <si>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</si>
  <si>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</si>
  <si>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</si>
  <si>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</si>
  <si>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</si>
  <si>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</si>
  <si>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</si>
  <si>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</si>
  <si>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</si>
  <si>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</si>
  <si>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</si>
  <si>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</si>
  <si>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</si>
  <si>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</si>
  <si>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</si>
  <si>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</si>
  <si>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</si>
  <si>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</si>
  <si>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</si>
  <si>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</si>
  <si>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</si>
  <si>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</si>
  <si>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</si>
  <si>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</si>
  <si>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</si>
  <si>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</si>
  <si>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</si>
  <si>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</si>
  <si>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</si>
  <si>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</si>
  <si>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</si>
  <si>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</si>
  <si>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</si>
  <si>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</si>
  <si>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</si>
  <si>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</si>
  <si>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</si>
  <si>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</si>
  <si>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</si>
  <si>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</si>
  <si>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</si>
  <si>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</si>
  <si>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</si>
  <si>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</si>
  <si>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</si>
  <si>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</si>
  <si>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</si>
  <si>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</si>
  <si>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</si>
  <si>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</si>
  <si>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</si>
  <si>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</si>
  <si>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</si>
  <si>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</si>
  <si>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</si>
  <si>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</si>
  <si>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</si>
  <si>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</si>
  <si>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</si>
  <si>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</si>
  <si>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</si>
  <si>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</si>
  <si>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</si>
  <si>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</si>
  <si>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</si>
  <si>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</si>
  <si>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</si>
  <si>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</si>
  <si>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</si>
  <si>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</si>
  <si>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</si>
  <si>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</si>
  <si>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</si>
  <si>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</si>
  <si>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</si>
  <si>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</si>
  <si>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</si>
  <si>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</si>
  <si>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</si>
  <si>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</si>
  <si>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</si>
  <si>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</si>
  <si>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</si>
  <si>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</si>
  <si>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</si>
  <si>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</si>
  <si>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</si>
  <si>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</si>
  <si>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</si>
  <si>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</si>
  <si>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</si>
  <si>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</si>
  <si>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</si>
  <si>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</si>
  <si>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</si>
  <si>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</si>
  <si>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</si>
  <si>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</si>
  <si>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</si>
  <si>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</si>
  <si>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</si>
  <si>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</si>
  <si>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</si>
  <si>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</si>
  <si>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</si>
  <si>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</si>
  <si>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</si>
  <si>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</si>
  <si>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</si>
  <si>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</si>
  <si>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</si>
  <si>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</si>
  <si>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</si>
  <si>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</si>
  <si>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</si>
  <si>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</si>
  <si>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</si>
  <si>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</si>
  <si>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</si>
  <si>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</si>
  <si>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</si>
  <si>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</si>
  <si>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</si>
  <si>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</si>
  <si>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</si>
  <si>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</si>
  <si>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</si>
  <si>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</si>
  <si>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</si>
  <si>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</si>
  <si>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</si>
  <si>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</si>
  <si>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</si>
  <si>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</si>
  <si>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</si>
  <si>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</si>
  <si>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</si>
  <si>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</si>
  <si>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</si>
  <si>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</si>
  <si>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</si>
  <si>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</si>
  <si>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</si>
  <si>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</si>
  <si>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</si>
  <si>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</si>
  <si>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</si>
  <si>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</si>
  <si>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</si>
  <si>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</si>
  <si>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</si>
  <si>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</si>
  <si>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</si>
  <si>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</si>
  <si>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</si>
  <si>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</si>
  <si>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</si>
  <si>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</si>
  <si>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</si>
  <si>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</si>
  <si>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</si>
  <si>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</si>
  <si>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</si>
  <si>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</si>
  <si>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</si>
  <si>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</si>
  <si>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</si>
  <si>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</si>
  <si>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</si>
  <si>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</si>
  <si>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</si>
  <si>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</si>
  <si>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</si>
  <si>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</si>
  <si>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</si>
  <si>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</si>
  <si>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</si>
  <si>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</si>
  <si>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</si>
  <si>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</si>
  <si>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</si>
  <si>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</si>
  <si>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</si>
  <si>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</si>
  <si>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</si>
  <si>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</si>
  <si>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</si>
  <si>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</si>
  <si>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</si>
  <si>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</si>
  <si>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</si>
  <si>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</si>
  <si>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</si>
  <si>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</si>
  <si>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</si>
  <si>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</si>
  <si>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</si>
  <si>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</si>
  <si>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</si>
  <si>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</si>
  <si>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</si>
  <si>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</si>
  <si>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</si>
  <si>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</si>
  <si>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</si>
  <si>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</si>
  <si>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</si>
  <si>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</si>
  <si>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</si>
  <si>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</si>
  <si>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</si>
  <si>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</si>
  <si>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</si>
  <si>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</si>
  <si>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</si>
  <si>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</si>
  <si>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</si>
  <si>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</si>
  <si>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</si>
  <si>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</si>
  <si>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</si>
  <si>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</si>
  <si>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</si>
  <si>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</si>
  <si>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</si>
  <si>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</si>
  <si>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</si>
  <si>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</si>
  <si>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</si>
  <si>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</si>
  <si>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</si>
  <si>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</si>
  <si>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</si>
  <si>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</si>
  <si>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</si>
  <si>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</si>
  <si>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</si>
  <si>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</si>
  <si>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</si>
  <si>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</si>
  <si>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</si>
  <si>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</si>
  <si>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</si>
  <si>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</si>
  <si>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</si>
  <si>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</si>
  <si>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</si>
  <si>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</si>
  <si>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</si>
  <si>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</si>
  <si>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</si>
  <si>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</si>
  <si>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</si>
  <si>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</si>
  <si>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</si>
  <si>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</si>
  <si>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</si>
  <si>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</si>
  <si>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</si>
  <si>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</si>
  <si>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</si>
  <si>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</si>
  <si>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</si>
  <si>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</si>
  <si>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</si>
  <si>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</si>
  <si>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</si>
  <si>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</si>
  <si>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</si>
  <si>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</si>
  <si>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</si>
  <si>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</si>
  <si>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</si>
  <si>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</si>
  <si>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</si>
  <si>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</si>
  <si>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</si>
  <si>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</si>
  <si>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</si>
  <si>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</si>
  <si>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</si>
  <si>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</si>
  <si>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</si>
  <si>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</si>
  <si>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</si>
  <si>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</si>
  <si>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</si>
  <si>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</si>
  <si>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</si>
  <si>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</si>
  <si>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</si>
  <si>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</si>
  <si>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</si>
  <si>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</si>
  <si>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</si>
  <si>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</si>
  <si>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</si>
  <si>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</si>
  <si>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</si>
  <si>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</si>
  <si>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</si>
  <si>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</si>
  <si>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</si>
  <si>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</si>
  <si>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</si>
  <si>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</si>
  <si>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</si>
  <si>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</si>
  <si>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</si>
  <si>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</si>
  <si>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</si>
  <si>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</si>
  <si>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</si>
  <si>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</si>
  <si>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</si>
  <si>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</si>
  <si>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</si>
  <si>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</si>
  <si>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</si>
  <si>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</si>
  <si>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</si>
  <si>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</si>
  <si>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</si>
  <si>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</si>
  <si>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</si>
  <si>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</si>
  <si>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</si>
  <si>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</si>
  <si>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</si>
  <si>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</si>
  <si>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</si>
  <si>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</si>
  <si>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</si>
  <si>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</si>
  <si>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</si>
  <si>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</si>
  <si>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</si>
  <si>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</si>
  <si>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</si>
  <si>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</si>
  <si>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</si>
  <si>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</si>
  <si>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</si>
  <si>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</si>
  <si>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</si>
  <si>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</si>
  <si>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</si>
  <si>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</si>
  <si>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</si>
  <si>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</si>
  <si>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</si>
  <si>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</si>
  <si>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</si>
  <si>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</si>
  <si>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</si>
  <si>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</si>
  <si>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</si>
  <si>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</si>
  <si>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</si>
  <si>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</si>
  <si>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</si>
  <si>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</si>
  <si>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</si>
  <si>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</si>
  <si>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</si>
  <si>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</si>
  <si>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</si>
  <si>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</si>
  <si>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</si>
  <si>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</si>
  <si>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</si>
  <si>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</si>
  <si>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</si>
  <si>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</si>
  <si>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</si>
  <si>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</si>
  <si>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</si>
  <si>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</si>
  <si>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</si>
  <si>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</si>
  <si>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</si>
  <si>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</si>
  <si>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</si>
  <si>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</si>
  <si>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</si>
  <si>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</si>
  <si>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</si>
  <si>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</si>
  <si>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</si>
  <si>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</si>
  <si>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</si>
  <si>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</si>
  <si>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</si>
  <si>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</si>
  <si>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</si>
  <si>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</si>
  <si>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</si>
  <si>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</si>
  <si>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</si>
  <si>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</si>
  <si>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</si>
  <si>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</si>
  <si>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</si>
  <si>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</si>
  <si>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</si>
  <si>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</si>
  <si>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</si>
  <si>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</si>
  <si>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</si>
  <si>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</si>
  <si>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</si>
  <si>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</si>
  <si>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</si>
  <si>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</si>
  <si>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</si>
  <si>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</si>
  <si>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</si>
  <si>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</si>
  <si>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</si>
  <si>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</si>
  <si>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</si>
  <si>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</si>
  <si>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</si>
  <si>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</si>
  <si>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</si>
  <si>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</si>
  <si>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</si>
  <si>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</si>
  <si>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</si>
  <si>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</si>
  <si>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</si>
  <si>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</si>
  <si>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</si>
  <si>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</si>
  <si>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</si>
  <si>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</si>
  <si>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</si>
  <si>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</si>
  <si>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</si>
  <si>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</si>
  <si>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</si>
  <si>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</si>
  <si>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</si>
  <si>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</si>
  <si>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</si>
  <si>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</si>
  <si>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</si>
  <si>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</si>
  <si>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</si>
  <si>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</si>
  <si>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</si>
  <si>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</si>
  <si>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</si>
  <si>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</si>
  <si>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</si>
  <si>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</si>
  <si>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</si>
  <si>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</si>
  <si>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</si>
  <si>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</si>
  <si>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</si>
  <si>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</si>
  <si>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</si>
  <si>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</si>
  <si>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</si>
  <si>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</si>
  <si>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</si>
  <si>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</si>
  <si>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</si>
  <si>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</si>
  <si>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</si>
  <si>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</si>
  <si>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</si>
  <si>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</si>
  <si>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</si>
  <si>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</si>
  <si>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</si>
  <si>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</si>
  <si>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</si>
  <si>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</si>
  <si>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</si>
  <si>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</si>
  <si>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</si>
  <si>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</si>
  <si>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</si>
  <si>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</si>
  <si>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</si>
  <si>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</si>
  <si>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</si>
  <si>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</si>
  <si>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</si>
  <si>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</si>
  <si>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</si>
  <si>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</si>
  <si>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</si>
  <si>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</si>
  <si>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</si>
  <si>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</si>
  <si>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</si>
  <si>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</si>
  <si>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</si>
  <si>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</si>
  <si>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</si>
  <si>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</si>
  <si>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</si>
  <si>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</si>
  <si>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</si>
  <si>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</si>
  <si>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</si>
  <si>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</si>
  <si>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</si>
  <si>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</si>
  <si>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</si>
  <si>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</si>
  <si>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</si>
  <si>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</si>
  <si>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</si>
  <si>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</si>
  <si>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</si>
  <si>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</si>
  <si>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</si>
  <si>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</si>
  <si>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</si>
  <si>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</si>
  <si>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</si>
  <si>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</si>
  <si>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</si>
  <si>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</si>
  <si>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</si>
  <si>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</si>
  <si>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</si>
  <si>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</si>
  <si>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</si>
  <si>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</si>
  <si>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</si>
  <si>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</si>
  <si>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</si>
  <si>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</si>
  <si>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</si>
  <si>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</si>
  <si>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</si>
  <si>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</si>
  <si>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</si>
  <si>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</si>
  <si>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</si>
  <si>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</si>
  <si>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</si>
  <si>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</si>
  <si>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</si>
  <si>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</si>
  <si>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</si>
  <si>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</si>
  <si>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</si>
  <si>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</si>
  <si>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</si>
  <si>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</si>
  <si>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</si>
  <si>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</si>
  <si>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</si>
  <si>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</si>
  <si>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</si>
  <si>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</si>
  <si>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</si>
  <si>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</si>
  <si>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</si>
  <si>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</si>
  <si>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</si>
  <si>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</si>
  <si>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</si>
  <si>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</si>
  <si>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</si>
  <si>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</si>
  <si>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</si>
  <si>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</si>
  <si>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</si>
  <si>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</si>
  <si>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</si>
  <si>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</si>
  <si>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</si>
  <si>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</si>
  <si>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</si>
  <si>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</si>
  <si>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</si>
  <si>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</si>
  <si>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</si>
  <si>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</si>
  <si>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</si>
  <si>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</si>
  <si>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</si>
  <si>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</si>
  <si>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</si>
  <si>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</si>
  <si>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</si>
  <si>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</si>
  <si>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</si>
  <si>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</si>
  <si>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</si>
  <si>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</si>
  <si>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</si>
  <si>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</si>
  <si>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</si>
  <si>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</si>
  <si>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</si>
  <si>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</si>
  <si>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</si>
  <si>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</si>
  <si>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</si>
  <si>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</si>
  <si>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</si>
  <si>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</si>
  <si>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</si>
  <si>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</si>
  <si>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</si>
  <si>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</si>
  <si>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</si>
  <si>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</si>
  <si>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</si>
  <si>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</si>
  <si>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</si>
  <si>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</si>
  <si>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</si>
  <si>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</si>
  <si>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</si>
  <si>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</si>
  <si>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</si>
  <si>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</si>
  <si>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</si>
  <si>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</si>
  <si>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</si>
  <si>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</si>
  <si>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</si>
  <si>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</si>
  <si>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</si>
  <si>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</si>
  <si>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</si>
  <si>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</si>
  <si>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</si>
  <si>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</si>
  <si>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</si>
  <si>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</si>
  <si>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</si>
  <si>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</si>
  <si>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</si>
  <si>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</si>
  <si>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</si>
  <si>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</si>
  <si>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</si>
  <si>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</si>
  <si>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</si>
  <si>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</si>
  <si>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</si>
  <si>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</si>
  <si>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</si>
  <si>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</si>
  <si>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</si>
  <si>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</si>
  <si>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</si>
  <si>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</si>
  <si>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</si>
  <si>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</si>
  <si>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</si>
  <si>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</si>
  <si>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</si>
  <si>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</si>
  <si>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</si>
  <si>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</si>
  <si>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</si>
  <si>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</si>
  <si>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</si>
  <si>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</si>
  <si>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</si>
  <si>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</si>
  <si>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</si>
  <si>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</si>
  <si>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</si>
  <si>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</si>
  <si>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</si>
  <si>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</si>
  <si>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</si>
  <si>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</si>
  <si>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</si>
  <si>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</si>
  <si>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</si>
  <si>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</si>
  <si>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</si>
  <si>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</si>
  <si>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</si>
  <si>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</si>
  <si>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</si>
  <si>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</si>
  <si>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</si>
  <si>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</si>
  <si>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</si>
  <si>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</si>
  <si>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</si>
  <si>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</si>
  <si>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</si>
  <si>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</si>
  <si>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</si>
  <si>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</si>
  <si>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</si>
  <si>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</si>
  <si>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</si>
  <si>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</si>
  <si>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</si>
  <si>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</si>
  <si>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</si>
  <si>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</si>
  <si>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</si>
  <si>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</si>
  <si>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</si>
  <si>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</si>
  <si>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</si>
  <si>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</si>
  <si>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</si>
  <si>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</si>
  <si>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</si>
  <si>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</si>
  <si>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</si>
  <si>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</si>
  <si>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</si>
  <si>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</si>
  <si>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</si>
  <si>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</si>
  <si>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</si>
  <si>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</si>
  <si>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</si>
  <si>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</si>
  <si>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</si>
  <si>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</si>
  <si>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</si>
  <si>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</si>
  <si>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</si>
  <si>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</si>
  <si>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</si>
  <si>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</si>
  <si>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</si>
  <si>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</si>
  <si>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</si>
  <si>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</si>
  <si>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</si>
  <si>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</si>
  <si>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</si>
  <si>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</si>
  <si>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</si>
  <si>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</si>
  <si>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</si>
  <si>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</si>
  <si>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</si>
  <si>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</si>
  <si>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</si>
  <si>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</si>
  <si>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</si>
  <si>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</si>
  <si>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</si>
  <si>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</si>
  <si>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</si>
  <si>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</si>
  <si>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</si>
  <si>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</si>
  <si>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</si>
  <si>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</si>
  <si>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</si>
  <si>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</si>
  <si>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</si>
  <si>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</si>
  <si>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</si>
  <si>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</si>
  <si>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</si>
  <si>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</si>
  <si>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</si>
  <si>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</si>
  <si>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</si>
  <si>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</si>
  <si>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</si>
  <si>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</si>
  <si>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</si>
  <si>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</si>
  <si>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</si>
  <si>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</si>
  <si>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</si>
  <si>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</si>
  <si>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</si>
  <si>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</si>
  <si>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</si>
  <si>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</si>
  <si>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</si>
  <si>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</si>
  <si>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</si>
  <si>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</si>
  <si>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</si>
  <si>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</si>
  <si>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</si>
  <si>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</si>
  <si>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</si>
  <si>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</si>
  <si>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</si>
  <si>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</si>
  <si>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</si>
  <si>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</si>
  <si>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</si>
  <si>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</si>
  <si>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</si>
  <si>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</si>
  <si>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</si>
  <si>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</si>
  <si>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</si>
  <si>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</si>
  <si>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</si>
  <si>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</si>
  <si>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</si>
  <si>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</si>
  <si>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</si>
  <si>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</si>
  <si>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</si>
  <si>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</si>
  <si>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</si>
  <si>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</si>
  <si>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</si>
  <si>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</si>
  <si>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</si>
  <si>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</si>
  <si>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</si>
  <si>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</si>
  <si>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</si>
  <si>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</si>
  <si>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</si>
  <si>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</si>
  <si>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</si>
  <si>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</si>
  <si>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</si>
  <si>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</si>
  <si>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</si>
  <si>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</si>
  <si>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</si>
  <si>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</si>
  <si>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</si>
  <si>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</si>
  <si>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</si>
  <si>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</si>
  <si>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</si>
  <si>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</si>
  <si>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</si>
  <si>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</si>
  <si>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</si>
  <si>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</si>
  <si>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</si>
  <si>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</si>
  <si>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</si>
  <si>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</si>
  <si>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</si>
  <si>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</si>
  <si>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</si>
  <si>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</si>
  <si>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</si>
  <si>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</si>
  <si>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</si>
  <si>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</si>
  <si>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</si>
  <si>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</si>
  <si>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</si>
  <si>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</si>
  <si>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</si>
  <si>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</si>
  <si>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</si>
  <si>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</si>
  <si>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</si>
  <si>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</si>
  <si>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</si>
  <si>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</si>
  <si>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</si>
  <si>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</si>
  <si>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</si>
  <si>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</si>
  <si>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</si>
  <si>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</si>
  <si>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</si>
  <si>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</si>
  <si>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</si>
  <si>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</si>
  <si>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</si>
  <si>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</si>
  <si>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</si>
  <si>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</si>
  <si>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</si>
  <si>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</si>
  <si>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</si>
  <si>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</si>
  <si>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</si>
  <si>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</si>
  <si>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</si>
  <si>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</si>
  <si>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</si>
  <si>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</si>
  <si>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</si>
  <si>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</si>
  <si>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</si>
  <si>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</si>
  <si>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</si>
  <si>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</si>
  <si>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</si>
  <si>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</si>
  <si>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</si>
  <si>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</si>
  <si>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</si>
  <si>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</si>
  <si>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</si>
  <si>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</si>
  <si>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</si>
  <si>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</si>
  <si>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</si>
  <si>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</si>
  <si>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</si>
  <si>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</si>
  <si>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</si>
  <si>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</si>
  <si>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</si>
  <si>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</si>
  <si>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</si>
  <si>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</si>
  <si>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</si>
  <si>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</si>
  <si>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</si>
  <si>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</si>
  <si>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</si>
  <si>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</si>
  <si>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</si>
  <si>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</si>
  <si>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</si>
  <si>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</si>
  <si>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</si>
  <si>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</si>
  <si>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</si>
  <si>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</si>
  <si>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</si>
  <si>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</si>
  <si>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</si>
  <si>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</si>
  <si>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</si>
  <si>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</si>
  <si>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</si>
  <si>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</si>
  <si>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</si>
  <si>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</si>
  <si>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</si>
  <si>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</si>
  <si>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</si>
  <si>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</si>
  <si>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</si>
  <si>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</si>
  <si>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</si>
  <si>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</si>
  <si>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</si>
  <si>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</si>
  <si>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</si>
  <si>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</si>
  <si>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</si>
  <si>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</si>
  <si>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</si>
  <si>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</si>
  <si>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</si>
  <si>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</si>
  <si>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</si>
  <si>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</si>
  <si>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</si>
  <si>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</si>
  <si>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</si>
  <si>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</si>
  <si>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</si>
  <si>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</si>
  <si>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</si>
  <si>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</si>
  <si>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</si>
  <si>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</si>
  <si>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</si>
  <si>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</si>
  <si>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</si>
  <si>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</si>
  <si>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</si>
  <si>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</si>
  <si>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</si>
  <si>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</si>
  <si>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</si>
  <si>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</si>
  <si>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</si>
  <si>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</si>
  <si>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</si>
  <si>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</si>
  <si>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</si>
  <si>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</si>
  <si>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</si>
  <si>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</si>
  <si>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</si>
  <si>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</si>
  <si>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</si>
  <si>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</si>
  <si>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</si>
  <si>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</si>
  <si>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</si>
  <si>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</si>
  <si>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</si>
  <si>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</si>
  <si>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</si>
  <si>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</si>
  <si>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</si>
  <si>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</si>
  <si>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</si>
  <si>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</si>
  <si>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</si>
  <si>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</si>
  <si>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</si>
  <si>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</si>
  <si>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</si>
  <si>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</si>
  <si>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</si>
  <si>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</si>
  <si>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</si>
  <si>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</si>
  <si>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</si>
  <si>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</si>
  <si>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</si>
  <si>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</si>
  <si>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</si>
  <si>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</si>
  <si>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</si>
  <si>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</si>
  <si>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</si>
  <si>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</si>
  <si>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</si>
  <si>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</si>
  <si>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</si>
  <si>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</si>
  <si>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</si>
  <si>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</si>
  <si>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</si>
  <si>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</si>
  <si>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</si>
  <si>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</si>
  <si>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</si>
  <si>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</si>
  <si>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</si>
  <si>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</si>
  <si>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</si>
  <si>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</si>
  <si>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</si>
  <si>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</si>
  <si>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</si>
  <si>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</si>
  <si>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</si>
  <si>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</si>
  <si>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</si>
  <si>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</si>
  <si>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</si>
  <si>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</si>
  <si>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</si>
  <si>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</si>
  <si>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</si>
  <si>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</si>
  <si>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</si>
  <si>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</si>
  <si>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</si>
  <si>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</si>
  <si>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</si>
  <si>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</si>
  <si>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</si>
  <si>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</si>
  <si>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</si>
  <si>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</si>
  <si>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</si>
  <si>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</si>
  <si>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</si>
  <si>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</si>
  <si>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</si>
  <si>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</si>
  <si>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</si>
  <si>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</si>
  <si>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</si>
  <si>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</si>
  <si>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</si>
  <si>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</si>
  <si>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</si>
  <si>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</si>
  <si>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</si>
  <si>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</si>
  <si>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</si>
  <si>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</si>
  <si>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</si>
  <si>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</si>
  <si>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</si>
  <si>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</si>
  <si>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</si>
  <si>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</si>
  <si>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</si>
  <si>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</si>
  <si>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</si>
  <si>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</si>
  <si>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</si>
  <si>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</si>
  <si>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</si>
  <si>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</si>
  <si>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</si>
  <si>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</si>
  <si>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</si>
  <si>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</si>
  <si>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</si>
  <si>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</si>
  <si>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</si>
  <si>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</si>
  <si>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</si>
  <si>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</si>
  <si>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</si>
  <si>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</si>
  <si>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</si>
  <si>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</si>
  <si>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</si>
  <si>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</si>
  <si>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</si>
  <si>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</si>
  <si>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</si>
  <si>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</si>
  <si>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</si>
  <si>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</si>
  <si>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</si>
  <si>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</si>
  <si>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</si>
  <si>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</si>
  <si>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</si>
  <si>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</si>
  <si>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</si>
  <si>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</si>
  <si>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</si>
  <si>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</si>
  <si>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</si>
  <si>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</si>
  <si>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</si>
  <si>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</si>
  <si>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</si>
  <si>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</si>
  <si>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</si>
  <si>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</si>
  <si>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</si>
  <si>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</si>
  <si>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</si>
  <si>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</si>
  <si>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</si>
  <si>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</si>
  <si>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</si>
  <si>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</si>
  <si>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</si>
  <si>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</si>
  <si>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</si>
  <si>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</si>
  <si>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</si>
  <si>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</si>
  <si>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</si>
  <si>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</si>
  <si>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</si>
  <si>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</si>
  <si>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</si>
  <si>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</si>
  <si>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</si>
  <si>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</si>
  <si>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</si>
  <si>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</si>
  <si>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</si>
  <si>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</si>
  <si>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</si>
  <si>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</si>
  <si>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</si>
  <si>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</si>
  <si>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</si>
  <si>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</si>
  <si>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</si>
  <si>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</si>
  <si>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</si>
  <si>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</si>
  <si>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</si>
  <si>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</si>
  <si>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</si>
  <si>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</si>
  <si>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</si>
  <si>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</si>
  <si>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</si>
  <si>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</si>
  <si>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</si>
  <si>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</si>
  <si>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</si>
  <si>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</si>
  <si>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</si>
  <si>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</si>
  <si>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</si>
  <si>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</si>
  <si>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</si>
  <si>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</si>
  <si>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</si>
  <si>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</si>
  <si>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</si>
  <si>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</si>
  <si>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</si>
  <si>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</si>
  <si>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</si>
  <si>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</si>
  <si>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</si>
  <si>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</si>
  <si>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</si>
  <si>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</si>
  <si>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</si>
  <si>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</si>
  <si>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</si>
  <si>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</si>
  <si>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</si>
  <si>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</si>
  <si>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</si>
  <si>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</si>
  <si>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</si>
  <si>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</si>
  <si>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</si>
  <si>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</si>
  <si>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</si>
  <si>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</si>
  <si>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</si>
  <si>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</si>
  <si>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</si>
  <si>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</si>
  <si>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</si>
  <si>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</si>
  <si>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</si>
  <si>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</si>
  <si>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</si>
  <si>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</si>
  <si>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</si>
  <si>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</si>
  <si>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</si>
  <si>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</si>
  <si>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</si>
  <si>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</si>
  <si>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</si>
  <si>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</si>
  <si>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</si>
  <si>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</si>
  <si>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</si>
  <si>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</si>
  <si>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</si>
  <si>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</si>
  <si>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</si>
  <si>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</si>
  <si>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</si>
  <si>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</si>
  <si>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</si>
  <si>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</si>
  <si>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</si>
  <si>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</si>
  <si>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</si>
  <si>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</si>
  <si>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</si>
  <si>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</si>
  <si>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</si>
  <si>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</si>
  <si>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</si>
  <si>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</si>
  <si>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</si>
  <si>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</si>
  <si>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</si>
  <si>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</si>
  <si>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</si>
  <si>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</si>
  <si>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</si>
  <si>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</si>
  <si>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</si>
  <si>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</si>
  <si>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</si>
  <si>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</si>
  <si>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</si>
  <si>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</si>
  <si>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</si>
  <si>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</si>
  <si>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</si>
  <si>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</si>
  <si>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</si>
  <si>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</si>
  <si>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</si>
  <si>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</si>
  <si>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</si>
  <si>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</si>
  <si>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</si>
  <si>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</si>
  <si>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</si>
  <si>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</si>
  <si>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</si>
  <si>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</si>
  <si>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</si>
  <si>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</si>
  <si>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</si>
  <si>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</si>
  <si>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</si>
  <si>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</si>
  <si>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</si>
  <si>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</si>
  <si>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</si>
  <si>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</si>
  <si>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</si>
  <si>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</si>
  <si>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</si>
  <si>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</si>
  <si>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</si>
  <si>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</si>
  <si>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</si>
  <si>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</si>
  <si>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</si>
  <si>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</si>
  <si>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</si>
  <si>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</si>
  <si>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</si>
  <si>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</si>
  <si>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</si>
  <si>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</si>
  <si>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</si>
  <si>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</si>
  <si>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</si>
  <si>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</si>
  <si>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</si>
  <si>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</si>
  <si>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</si>
  <si>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</si>
  <si>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</si>
  <si>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</si>
  <si>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</si>
  <si>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</si>
  <si>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</si>
  <si>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</si>
  <si>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</si>
  <si>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</si>
  <si>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</si>
  <si>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</si>
  <si>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</si>
  <si>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</si>
  <si>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</si>
  <si>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</si>
  <si>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</si>
  <si>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</si>
  <si>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</si>
  <si>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</si>
  <si>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</si>
  <si>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</si>
  <si>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</si>
  <si>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</si>
  <si>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</si>
  <si>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</si>
  <si>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</si>
  <si>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</si>
  <si>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</si>
  <si>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</si>
  <si>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</si>
  <si>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</si>
  <si>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</si>
  <si>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</si>
  <si>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</si>
  <si>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</si>
  <si>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</si>
  <si>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</si>
  <si>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</si>
  <si>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</si>
  <si>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</si>
  <si>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</si>
  <si>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</si>
  <si>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</si>
  <si>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</si>
  <si>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</si>
  <si>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</si>
  <si>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</si>
  <si>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</si>
  <si>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</si>
  <si>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</si>
  <si>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</si>
  <si>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</si>
  <si>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</si>
  <si>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</si>
  <si>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</si>
  <si>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</si>
  <si>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</si>
  <si>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</si>
  <si>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</si>
  <si>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</si>
  <si>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</si>
  <si>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</si>
  <si>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</si>
  <si>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</si>
  <si>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</si>
  <si>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</si>
  <si>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</si>
  <si>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</si>
  <si>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</si>
  <si>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</si>
  <si>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</si>
  <si>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</si>
  <si>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</si>
  <si>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</si>
  <si>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</si>
  <si>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</si>
  <si>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</si>
  <si>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</si>
  <si>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</si>
  <si>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</si>
  <si>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</si>
  <si>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</si>
  <si>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</si>
  <si>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</si>
  <si>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</si>
  <si>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</si>
  <si>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</si>
  <si>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</si>
  <si>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</si>
  <si>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</si>
  <si>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</si>
  <si>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</si>
  <si>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</si>
  <si>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</si>
  <si>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</si>
  <si>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</si>
  <si>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</si>
  <si>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</si>
  <si>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</si>
  <si>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</si>
  <si>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</si>
  <si>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</si>
  <si>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</si>
  <si>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</si>
  <si>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</si>
  <si>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</si>
  <si>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</si>
  <si>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</si>
  <si>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</si>
  <si>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</si>
  <si>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</si>
  <si>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</si>
  <si>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</si>
  <si>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</si>
  <si>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</si>
  <si>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</si>
  <si>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</si>
  <si>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</si>
  <si>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</si>
  <si>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</si>
  <si>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</si>
  <si>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</si>
  <si>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</si>
  <si>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</si>
  <si>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</si>
  <si>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</si>
  <si>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</si>
  <si>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</si>
  <si>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</si>
  <si>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</si>
  <si>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</si>
  <si>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</si>
  <si>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</si>
  <si>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</si>
  <si>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</si>
  <si>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</si>
  <si>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</si>
  <si>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</si>
  <si>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</si>
  <si>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</si>
  <si>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</si>
  <si>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</si>
  <si>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</si>
  <si>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</si>
  <si>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</si>
  <si>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</si>
  <si>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</si>
  <si>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</si>
  <si>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</si>
  <si>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</si>
  <si>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</si>
  <si>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</si>
  <si>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</si>
  <si>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</si>
  <si>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</si>
  <si>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</si>
  <si>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</si>
  <si>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</si>
  <si>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</si>
  <si>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</si>
  <si>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</si>
  <si>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</si>
  <si>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</si>
  <si>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</si>
  <si>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</si>
  <si>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</si>
  <si>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</si>
  <si>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</si>
  <si>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</si>
  <si>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</si>
  <si>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</si>
  <si>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</si>
  <si>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</si>
  <si>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</si>
  <si>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</si>
  <si>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</si>
  <si>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</si>
  <si>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</si>
  <si>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</si>
  <si>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</si>
  <si>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</si>
  <si>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</si>
  <si>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</si>
  <si>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</si>
  <si>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</si>
  <si>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</si>
  <si>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</si>
  <si>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</si>
  <si>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</si>
  <si>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</si>
  <si>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</si>
  <si>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</si>
  <si>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</si>
  <si>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</si>
  <si>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</si>
  <si>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</si>
  <si>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</si>
  <si>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</si>
  <si>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</si>
  <si>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</si>
  <si>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</si>
  <si>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</si>
  <si>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</si>
  <si>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</si>
  <si>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</si>
  <si>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</si>
  <si>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</si>
  <si>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</si>
  <si>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</si>
  <si>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</si>
  <si>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</si>
  <si>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</si>
  <si>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</si>
  <si>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</si>
  <si>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</si>
  <si>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</si>
  <si>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</si>
  <si>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</si>
  <si>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</si>
  <si>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</si>
  <si>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</si>
  <si>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</si>
  <si>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</si>
  <si>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</si>
  <si>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</si>
  <si>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</si>
  <si>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</si>
  <si>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</si>
  <si>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</si>
  <si>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</si>
  <si>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</si>
  <si>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</si>
  <si>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</si>
  <si>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</si>
  <si>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</si>
  <si>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</si>
  <si>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</si>
  <si>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</si>
  <si>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</si>
  <si>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</si>
  <si>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</si>
  <si>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</si>
  <si>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</si>
  <si>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</si>
  <si>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</si>
  <si>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</si>
  <si>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</si>
  <si>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</si>
  <si>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</si>
  <si>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</si>
  <si>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</si>
  <si>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</si>
  <si>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</si>
  <si>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</si>
  <si>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</si>
  <si>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</si>
  <si>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</si>
  <si>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</si>
  <si>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</si>
  <si>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</si>
  <si>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</si>
  <si>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</si>
  <si>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</si>
  <si>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</si>
  <si>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</si>
  <si>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</si>
  <si>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</si>
  <si>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</si>
  <si>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</si>
  <si>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</si>
  <si>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</si>
  <si>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</si>
  <si>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</si>
  <si>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</si>
  <si>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</si>
  <si>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</si>
  <si>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</si>
  <si>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</si>
  <si>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</si>
  <si>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</si>
  <si>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</si>
  <si>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</si>
  <si>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</si>
  <si>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</si>
  <si>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</si>
  <si>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</si>
  <si>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</si>
  <si>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</si>
  <si>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</si>
  <si>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</si>
  <si>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</si>
  <si>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</si>
  <si>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</si>
  <si>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</si>
  <si>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</si>
  <si>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</si>
  <si>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</si>
  <si>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</si>
  <si>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</si>
  <si>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</si>
  <si>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</si>
  <si>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</si>
  <si>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</si>
  <si>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</si>
  <si>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</si>
  <si>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</si>
  <si>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</si>
  <si>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</si>
  <si>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</si>
  <si>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</si>
  <si>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</si>
  <si>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</si>
  <si>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</si>
  <si>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</si>
  <si>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</si>
  <si>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</si>
  <si>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</si>
  <si>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</si>
  <si>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</si>
  <si>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</si>
  <si>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</si>
  <si>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</si>
  <si>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</si>
  <si>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</si>
  <si>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</si>
  <si>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</si>
  <si>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</si>
  <si>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</si>
  <si>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</si>
  <si>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</si>
  <si>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</si>
  <si>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</si>
  <si>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</si>
  <si>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</si>
  <si>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</si>
  <si>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</si>
  <si>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</si>
  <si>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</si>
  <si>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</si>
  <si>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</si>
  <si>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</si>
  <si>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</si>
  <si>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</si>
  <si>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</si>
  <si>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</si>
  <si>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</si>
  <si>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</si>
  <si>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</si>
  <si>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</si>
  <si>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</si>
  <si>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</si>
  <si>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</si>
  <si>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</si>
  <si>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</si>
  <si>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</si>
  <si>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</si>
  <si>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</si>
  <si>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</si>
  <si>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</si>
  <si>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</si>
  <si>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</si>
  <si>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</si>
  <si>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</si>
  <si>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</si>
  <si>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</si>
  <si>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</si>
  <si>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</si>
  <si>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</si>
  <si>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</si>
  <si>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</si>
  <si>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</si>
  <si>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</si>
  <si>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</si>
  <si>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</si>
  <si>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</si>
  <si>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</si>
  <si>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</si>
  <si>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</si>
  <si>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</si>
  <si>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</si>
  <si>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</si>
  <si>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</si>
  <si>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</si>
  <si>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</si>
  <si>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</si>
  <si>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</si>
  <si>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</si>
  <si>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</si>
  <si>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</si>
  <si>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</si>
  <si>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</si>
  <si>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</si>
  <si>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</si>
  <si>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</si>
  <si>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</si>
  <si>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</si>
  <si>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</si>
  <si>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</si>
  <si>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</si>
  <si>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</si>
  <si>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</si>
  <si>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</si>
  <si>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</si>
  <si>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</si>
  <si>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</si>
  <si>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</si>
  <si>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</si>
  <si>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</si>
  <si>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</si>
  <si>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</si>
  <si>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</si>
  <si>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</si>
  <si>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</si>
  <si>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</si>
  <si>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</si>
  <si>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</si>
  <si>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</si>
  <si>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</si>
  <si>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</si>
  <si>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</si>
  <si>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</si>
  <si>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</si>
  <si>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</si>
  <si>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</si>
  <si>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</si>
  <si>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</si>
  <si>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</si>
  <si>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</si>
  <si>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</si>
  <si>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</si>
  <si>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</si>
  <si>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</si>
  <si>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</si>
  <si>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</si>
  <si>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</si>
  <si>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</si>
  <si>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</si>
  <si>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</si>
  <si>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</si>
  <si>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</si>
  <si>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</si>
  <si>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</si>
  <si>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</si>
  <si>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</si>
  <si>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</si>
  <si>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</si>
  <si>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</si>
  <si>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</si>
  <si>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</si>
  <si>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</si>
  <si>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</si>
  <si>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</si>
  <si>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</si>
  <si>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</si>
  <si>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</si>
  <si>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</si>
  <si>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</si>
  <si>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</si>
  <si>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</si>
  <si>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</si>
  <si>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</si>
  <si>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</si>
  <si>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</si>
  <si>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</si>
  <si>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</si>
  <si>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</si>
  <si>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</si>
  <si>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</si>
  <si>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</si>
  <si>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</si>
  <si>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</si>
  <si>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</si>
  <si>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</si>
  <si>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</si>
  <si>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</si>
  <si>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</si>
  <si>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</si>
  <si>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</si>
  <si>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</si>
  <si>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</si>
  <si>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</si>
  <si>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</si>
  <si>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</si>
  <si>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</si>
  <si>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</si>
  <si>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</si>
  <si>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</si>
  <si>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</si>
  <si>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</si>
  <si>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</si>
  <si>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</si>
  <si>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</si>
  <si>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</si>
  <si>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</si>
  <si>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</si>
  <si>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</si>
  <si>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</si>
  <si>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</si>
  <si>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</si>
  <si>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</si>
  <si>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</si>
  <si>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</si>
  <si>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</si>
  <si>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</si>
  <si>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</si>
  <si>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</si>
  <si>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</si>
  <si>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</si>
  <si>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</si>
  <si>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</si>
  <si>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</si>
  <si>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</si>
  <si>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</si>
  <si>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</si>
  <si>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</si>
  <si>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</si>
  <si>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</si>
  <si>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</si>
  <si>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</si>
  <si>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</si>
  <si>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</si>
  <si>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</si>
  <si>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</si>
  <si>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</si>
  <si>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</si>
  <si>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</si>
  <si>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</si>
  <si>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</si>
  <si>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</si>
  <si>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</si>
  <si>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</si>
  <si>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</si>
  <si>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</si>
  <si>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</si>
  <si>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</si>
  <si>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</si>
  <si>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</si>
  <si>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</si>
  <si>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</si>
  <si>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</si>
  <si>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</si>
  <si>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</si>
  <si>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</si>
  <si>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</si>
  <si>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</si>
  <si>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</si>
  <si>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</si>
  <si>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</si>
  <si>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</si>
  <si>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</si>
  <si>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</si>
  <si>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</si>
  <si>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</si>
  <si>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</si>
  <si>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</si>
  <si>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</si>
  <si>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</si>
  <si>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</si>
  <si>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</si>
  <si>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</si>
  <si>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</si>
  <si>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</si>
  <si>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</si>
  <si>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</si>
  <si>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</si>
  <si>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</si>
  <si>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</si>
  <si>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</si>
  <si>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</si>
  <si>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</si>
  <si>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</si>
  <si>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</si>
  <si>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</si>
  <si>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</si>
  <si>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</si>
  <si>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</si>
  <si>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</si>
  <si>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</si>
  <si>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</si>
  <si>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</si>
  <si>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</si>
  <si>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</si>
  <si>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</si>
  <si>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</si>
  <si>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</si>
  <si>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</si>
  <si>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</si>
  <si>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</si>
  <si>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</si>
  <si>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</si>
  <si>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</si>
  <si>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</si>
  <si>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</si>
  <si>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</si>
  <si>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</si>
  <si>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</si>
  <si>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</si>
  <si>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</si>
  <si>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</si>
  <si>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</si>
  <si>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</si>
  <si>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</si>
  <si>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</si>
  <si>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</si>
  <si>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</si>
  <si>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</si>
  <si>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</si>
  <si>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</si>
  <si>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</si>
  <si>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</si>
  <si>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</si>
  <si>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</si>
  <si>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</si>
  <si>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</si>
  <si>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</si>
  <si>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</si>
  <si>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</si>
  <si>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</si>
  <si>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</si>
  <si>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</si>
  <si>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</si>
  <si>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</si>
  <si>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</si>
  <si>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</si>
  <si>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</si>
  <si>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</si>
  <si>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</si>
  <si>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</si>
  <si>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</si>
  <si>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</si>
  <si>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</si>
  <si>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</si>
  <si>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</si>
  <si>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</si>
  <si>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</si>
  <si>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</si>
  <si>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</si>
  <si>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</si>
  <si>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</si>
  <si>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</si>
  <si>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</si>
  <si>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</si>
  <si>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</si>
  <si>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</si>
  <si>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</si>
  <si>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</si>
  <si>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</si>
  <si>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</si>
  <si>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</si>
  <si>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</si>
  <si>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</si>
  <si>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</si>
  <si>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</si>
  <si>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</si>
  <si>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</si>
  <si>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</si>
  <si>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</si>
  <si>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</si>
  <si>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</si>
  <si>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</si>
  <si>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</si>
  <si>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</si>
  <si>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</si>
  <si>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</si>
  <si>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</si>
  <si>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</si>
  <si>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</si>
  <si>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</si>
  <si>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</si>
  <si>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</si>
  <si>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</si>
  <si>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</si>
  <si>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</si>
  <si>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</si>
  <si>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</si>
  <si>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</si>
  <si>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</si>
  <si>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</si>
  <si>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</si>
  <si>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</si>
  <si>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</si>
  <si>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</si>
  <si>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</si>
  <si>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</si>
  <si>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</si>
  <si>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</si>
  <si>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</si>
  <si>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</si>
  <si>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</si>
  <si>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</si>
  <si>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</si>
  <si>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</si>
  <si>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</si>
  <si>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</si>
  <si>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</si>
  <si>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</si>
  <si>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</si>
  <si>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</si>
  <si>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</si>
  <si>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</si>
  <si>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</si>
  <si>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</si>
  <si>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</si>
  <si>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</si>
  <si>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</si>
  <si>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</si>
  <si>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</si>
  <si>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</si>
  <si>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</si>
  <si>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</si>
  <si>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</si>
  <si>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</si>
  <si>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</si>
  <si>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</si>
  <si>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</si>
  <si>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</si>
  <si>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</si>
  <si>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</si>
  <si>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</si>
  <si>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</si>
  <si>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</si>
  <si>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</si>
  <si>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</si>
  <si>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</si>
  <si>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</si>
  <si>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</si>
  <si>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</si>
  <si>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</si>
  <si>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</si>
  <si>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</si>
  <si>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</si>
  <si>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</si>
  <si>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</si>
  <si>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</si>
  <si>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</si>
  <si>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</si>
  <si>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</si>
  <si>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</si>
  <si>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</si>
  <si>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</si>
  <si>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</si>
  <si>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</si>
  <si>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</si>
  <si>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</si>
  <si>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</si>
  <si>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</si>
  <si>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</si>
  <si>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</si>
  <si>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</si>
  <si>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</si>
  <si>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</si>
  <si>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</si>
  <si>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</si>
  <si>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</si>
  <si>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</si>
  <si>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</si>
  <si>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</si>
  <si>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</si>
  <si>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</si>
  <si>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</si>
  <si>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</si>
  <si>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</si>
  <si>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</si>
  <si>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</si>
  <si>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</si>
  <si>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</si>
  <si>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</si>
  <si>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</si>
  <si>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</si>
  <si>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</si>
  <si>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</si>
  <si>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</si>
  <si>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</si>
  <si>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</si>
  <si>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</si>
  <si>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</si>
  <si>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</si>
  <si>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</si>
  <si>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</si>
  <si>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</si>
  <si>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</si>
  <si>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</si>
  <si>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</si>
  <si>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</si>
  <si>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</si>
  <si>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</si>
  <si>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</si>
  <si>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</si>
  <si>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</si>
  <si>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</si>
  <si>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</si>
  <si>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</si>
  <si>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</si>
  <si>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</si>
  <si>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</si>
  <si>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</si>
  <si>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</si>
  <si>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</si>
  <si>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</si>
  <si>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</si>
  <si>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</si>
  <si>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</si>
  <si>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</si>
  <si>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</si>
  <si>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</si>
  <si>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</si>
  <si>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</si>
  <si>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</si>
  <si>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</si>
  <si>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</si>
  <si>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</si>
  <si>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</si>
  <si>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</si>
  <si>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</si>
  <si>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</si>
  <si>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</si>
  <si>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</si>
  <si>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</si>
  <si>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</si>
  <si>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</si>
  <si>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</si>
  <si>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</si>
  <si>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</si>
  <si>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</si>
  <si>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</si>
  <si>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</si>
  <si>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</si>
  <si>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</si>
  <si>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</si>
  <si>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</si>
  <si>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</si>
  <si>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</si>
  <si>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</si>
  <si>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</si>
  <si>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</si>
  <si>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</si>
  <si>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</si>
  <si>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</si>
  <si>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</si>
  <si>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</si>
  <si>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</si>
  <si>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</si>
  <si>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</si>
  <si>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</si>
  <si>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</si>
  <si>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</si>
  <si>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</si>
  <si>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</si>
  <si>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</si>
  <si>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</si>
  <si>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</si>
  <si>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</si>
  <si>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</si>
  <si>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</si>
  <si>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</si>
  <si>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</si>
  <si>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</si>
  <si>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</si>
  <si>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</si>
  <si>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</si>
  <si>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</si>
  <si>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</si>
  <si>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</si>
  <si>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</si>
  <si>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</si>
  <si>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</si>
  <si>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</si>
  <si>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</si>
  <si>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</si>
  <si>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</si>
  <si>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</si>
  <si>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</si>
  <si>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</si>
  <si>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</si>
  <si>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</si>
  <si>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</si>
  <si>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</si>
  <si>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</si>
  <si>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</si>
  <si>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</si>
  <si>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</si>
  <si>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</si>
  <si>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</si>
  <si>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</si>
  <si>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</si>
  <si>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</si>
  <si>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</si>
  <si>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</si>
  <si>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</si>
  <si>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</si>
  <si>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</si>
  <si>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</si>
  <si>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</si>
  <si>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</si>
  <si>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</si>
  <si>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</si>
  <si>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</si>
  <si>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</si>
  <si>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</si>
  <si>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</si>
  <si>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</si>
  <si>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</si>
  <si>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</si>
  <si>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</si>
  <si>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</si>
  <si>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</si>
  <si>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</si>
  <si>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</si>
  <si>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</si>
  <si>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</si>
  <si>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</si>
  <si>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</si>
  <si>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</si>
  <si>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</si>
  <si>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</si>
  <si>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</si>
  <si>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</si>
  <si>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</si>
  <si>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</si>
  <si>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</si>
  <si>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</si>
  <si>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</si>
  <si>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</si>
  <si>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</si>
  <si>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</si>
  <si>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</si>
  <si>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</si>
  <si>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</si>
  <si>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</si>
  <si>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</si>
  <si>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</si>
  <si>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</si>
  <si>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</si>
  <si>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</si>
  <si>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</si>
  <si>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</si>
  <si>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</si>
  <si>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</si>
  <si>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</si>
  <si>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</si>
  <si>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</si>
  <si>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</si>
  <si>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</si>
  <si>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</si>
  <si>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</si>
  <si>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</si>
  <si>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</si>
  <si>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</si>
  <si>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</si>
  <si>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</si>
  <si>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</si>
  <si>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</si>
  <si>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</si>
  <si>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</si>
  <si>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</si>
  <si>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</si>
  <si>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</si>
  <si>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</si>
  <si>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</si>
  <si>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</si>
  <si>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</si>
  <si>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</si>
  <si>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</si>
  <si>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</si>
  <si>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</si>
  <si>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</si>
  <si>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</si>
  <si>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</si>
  <si>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</si>
  <si>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</si>
  <si>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</si>
  <si>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</si>
  <si>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</si>
  <si>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</si>
  <si>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</si>
  <si>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</si>
  <si>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</si>
  <si>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</si>
  <si>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</si>
  <si>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</si>
  <si>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</si>
  <si>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</si>
  <si>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</si>
  <si>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</si>
  <si>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</si>
  <si>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</si>
  <si>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</si>
  <si>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</si>
  <si>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</si>
  <si>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</si>
  <si>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</si>
  <si>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</si>
  <si>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</si>
  <si>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</si>
  <si>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</si>
  <si>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</si>
  <si>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</si>
  <si>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</si>
  <si>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</si>
  <si>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</si>
  <si>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</si>
  <si>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</si>
  <si>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</si>
  <si>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</si>
  <si>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</si>
  <si>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</si>
  <si>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</si>
  <si>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</si>
  <si>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</si>
  <si>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</si>
  <si>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</si>
  <si>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</si>
  <si>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</si>
  <si>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</si>
  <si>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</si>
  <si>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</si>
  <si>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</si>
  <si>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</si>
  <si>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</si>
  <si>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</si>
  <si>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</si>
  <si>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</si>
  <si>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</si>
  <si>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</si>
  <si>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</si>
  <si>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</si>
  <si>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</si>
  <si>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</si>
  <si>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</si>
  <si>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</si>
  <si>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</si>
  <si>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</si>
  <si>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</si>
  <si>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</si>
  <si>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</si>
  <si>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</si>
  <si>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</si>
  <si>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</si>
  <si>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</si>
  <si>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</si>
  <si>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</si>
  <si>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</si>
  <si>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</si>
  <si>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</si>
  <si>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</si>
  <si>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</si>
  <si>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</si>
  <si>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</si>
  <si>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</si>
  <si>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</si>
  <si>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</si>
  <si>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</si>
  <si>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</si>
  <si>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</si>
  <si>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</si>
  <si>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</si>
  <si>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</si>
  <si>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</si>
  <si>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</si>
  <si>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</si>
  <si>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</si>
  <si>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</si>
  <si>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</si>
  <si>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</si>
  <si>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</si>
  <si>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</si>
  <si>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</si>
  <si>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</si>
  <si>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</si>
  <si>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</si>
  <si>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</si>
  <si>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</si>
  <si>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</si>
  <si>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</si>
  <si>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</si>
  <si>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</si>
  <si>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</si>
  <si>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</si>
  <si>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</si>
  <si>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</si>
  <si>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</si>
  <si>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</si>
  <si>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</si>
  <si>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</si>
  <si>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</si>
  <si>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</si>
  <si>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</si>
  <si>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</si>
  <si>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</si>
  <si>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</si>
  <si>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</si>
  <si>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</si>
  <si>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</si>
  <si>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</si>
  <si>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</si>
  <si>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</si>
  <si>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</si>
  <si>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</si>
  <si>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</si>
  <si>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</si>
  <si>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</si>
  <si>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</si>
  <si>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</si>
  <si>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</si>
  <si>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</si>
  <si>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</si>
  <si>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</si>
  <si>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</si>
  <si>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</si>
  <si>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</si>
  <si>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</si>
  <si>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</si>
  <si>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</si>
  <si>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</si>
  <si>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</si>
  <si>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</si>
  <si>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</si>
  <si>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</si>
  <si>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</si>
  <si>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</si>
  <si>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</si>
  <si>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</si>
  <si>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</si>
  <si>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</si>
  <si>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</si>
  <si>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</si>
  <si>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</si>
  <si>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</si>
  <si>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</si>
  <si>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</si>
  <si>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</si>
  <si>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</si>
  <si>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</si>
  <si>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</si>
  <si>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</si>
  <si>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</si>
  <si>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</si>
  <si>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</si>
  <si>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</si>
  <si>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</si>
  <si>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</si>
  <si>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</si>
  <si>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</si>
  <si>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</si>
  <si>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</si>
  <si>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</si>
  <si>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</si>
  <si>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</si>
  <si>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</si>
  <si>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</si>
  <si>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</si>
  <si>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</si>
  <si>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</si>
  <si>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</si>
  <si>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</si>
  <si>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</si>
  <si>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</si>
  <si>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</si>
  <si>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</si>
  <si>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</si>
  <si>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</si>
  <si>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</si>
  <si>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</si>
  <si>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</si>
  <si>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</si>
  <si>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</si>
  <si>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</si>
  <si>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</si>
  <si>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</si>
  <si>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</si>
  <si>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</si>
  <si>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</si>
  <si>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</si>
  <si>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</si>
  <si>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</si>
  <si>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</si>
  <si>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</si>
  <si>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</si>
  <si>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</si>
  <si>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</si>
  <si>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</si>
  <si>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</si>
  <si>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</si>
  <si>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</si>
  <si>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</si>
  <si>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</si>
  <si>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</si>
  <si>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</si>
  <si>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</si>
  <si>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</si>
  <si>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</si>
  <si>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</si>
  <si>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</si>
  <si>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</si>
  <si>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</si>
  <si>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</si>
  <si>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</si>
  <si>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</si>
  <si>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</si>
  <si>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</si>
  <si>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</si>
  <si>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</si>
  <si>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</si>
  <si>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</si>
  <si>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</si>
  <si>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</si>
  <si>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</si>
  <si>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</si>
  <si>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</si>
  <si>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</si>
  <si>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</si>
  <si>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</si>
  <si>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</si>
  <si>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</si>
  <si>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</si>
  <si>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</si>
  <si>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</si>
  <si>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</si>
  <si>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</si>
  <si>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</si>
  <si>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</si>
  <si>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</si>
  <si>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</si>
  <si>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</si>
  <si>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</si>
  <si>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</si>
  <si>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</si>
  <si>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</si>
  <si>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</si>
  <si>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</si>
  <si>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</si>
  <si>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</si>
  <si>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</si>
  <si>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</si>
  <si>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</si>
  <si>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</si>
  <si>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</si>
  <si>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</si>
  <si>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</si>
  <si>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</si>
  <si>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</si>
  <si>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</si>
  <si>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</si>
  <si>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</si>
  <si>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</si>
  <si>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</si>
  <si>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</si>
  <si>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</si>
  <si>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</si>
  <si>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</si>
  <si>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</si>
  <si>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</si>
  <si>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</si>
  <si>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</si>
  <si>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</si>
  <si>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</si>
  <si>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</si>
  <si>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</si>
  <si>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</si>
  <si>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</si>
  <si>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</si>
  <si>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</si>
  <si>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</si>
  <si>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</si>
  <si>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</si>
  <si>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</si>
  <si>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</si>
  <si>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</si>
  <si>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</si>
  <si>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</si>
  <si>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</si>
  <si>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</si>
  <si>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</si>
  <si>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</si>
  <si>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</si>
  <si>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</si>
  <si>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</si>
  <si>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</si>
  <si>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</si>
  <si>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</si>
  <si>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</si>
  <si>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</si>
  <si>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</si>
  <si>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</si>
  <si>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</si>
  <si>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</si>
  <si>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</si>
  <si>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</si>
  <si>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</si>
  <si>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</si>
  <si>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</si>
  <si>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</si>
  <si>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</si>
  <si>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</si>
  <si>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</si>
  <si>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</si>
  <si>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</si>
  <si>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</si>
  <si>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</si>
  <si>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</si>
  <si>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</si>
  <si>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</si>
  <si>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</si>
  <si>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</si>
  <si>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</si>
  <si>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</si>
  <si>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</si>
  <si>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</si>
  <si>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</si>
  <si>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</si>
  <si>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</si>
  <si>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</si>
  <si>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</si>
  <si>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</si>
  <si>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</si>
  <si>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</si>
  <si>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</si>
  <si>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</si>
  <si>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</si>
  <si>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</si>
  <si>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</si>
  <si>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</si>
  <si>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</si>
  <si>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</si>
  <si>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</si>
  <si>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</si>
  <si>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</si>
  <si>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</si>
  <si>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</si>
  <si>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</si>
  <si>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</si>
  <si>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</si>
  <si>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</si>
  <si>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</si>
  <si>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</si>
  <si>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</si>
  <si>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</si>
  <si>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</si>
  <si>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</si>
  <si>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</si>
  <si>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</si>
  <si>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</si>
  <si>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</si>
  <si>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</si>
  <si>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</si>
  <si>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</si>
  <si>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</si>
  <si>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</si>
  <si>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</si>
  <si>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</si>
  <si>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</si>
  <si>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</si>
  <si>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</si>
  <si>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</si>
  <si>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</si>
  <si>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</si>
  <si>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</si>
  <si>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</si>
  <si>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</si>
  <si>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</si>
  <si>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</si>
  <si>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</si>
  <si>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</si>
  <si>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</si>
  <si>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</si>
  <si>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</si>
  <si>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</si>
  <si>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</si>
  <si>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</si>
  <si>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</si>
  <si>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</si>
  <si>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</si>
  <si>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</si>
  <si>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</si>
  <si>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</si>
  <si>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</si>
  <si>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</si>
  <si>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</si>
  <si>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</si>
  <si>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</si>
  <si>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</si>
  <si>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</si>
  <si>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</si>
  <si>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</si>
  <si>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</si>
  <si>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</si>
  <si>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</si>
  <si>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</si>
  <si>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</si>
  <si>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</si>
  <si>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</si>
  <si>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</si>
  <si>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</si>
  <si>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</si>
  <si>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</si>
  <si>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</si>
  <si>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</si>
  <si>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</si>
  <si>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</si>
  <si>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</si>
  <si>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</si>
  <si>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</si>
  <si>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</si>
  <si>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</si>
  <si>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</si>
  <si>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</si>
  <si>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</si>
  <si>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</si>
  <si>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</si>
  <si>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</si>
  <si>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</si>
  <si>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</si>
  <si>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</si>
  <si>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</si>
  <si>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</si>
  <si>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</si>
  <si>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</si>
  <si>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</si>
  <si>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</si>
  <si>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</si>
  <si>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</si>
  <si>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</si>
  <si>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</si>
  <si>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</si>
  <si>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</si>
  <si>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</si>
  <si>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</si>
  <si>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</si>
  <si>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</si>
  <si>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</si>
  <si>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</si>
  <si>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</si>
  <si>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</si>
  <si>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</si>
  <si>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</si>
  <si>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</si>
  <si>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</si>
  <si>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</si>
  <si>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</si>
  <si>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</si>
  <si>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</si>
  <si>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</si>
  <si>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</si>
  <si>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</si>
  <si>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</si>
  <si>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</si>
  <si>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</si>
  <si>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</si>
  <si>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</si>
  <si>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</si>
  <si>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</si>
  <si>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</si>
  <si>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</si>
  <si>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</si>
  <si>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</si>
  <si>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</si>
  <si>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</si>
  <si>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</si>
  <si>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</si>
  <si>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</si>
  <si>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</si>
  <si>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</si>
  <si>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</si>
  <si>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</si>
  <si>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</si>
  <si>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</si>
  <si>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</si>
  <si>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</si>
  <si>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</si>
  <si>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</si>
  <si>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</si>
  <si>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</si>
  <si>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</si>
  <si>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</si>
  <si>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</si>
  <si>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</si>
  <si>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</si>
  <si>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</si>
  <si>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</si>
  <si>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</si>
  <si>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</si>
  <si>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</si>
  <si>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</si>
  <si>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</si>
  <si>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</si>
  <si>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</si>
  <si>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</si>
  <si>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</si>
  <si>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</si>
  <si>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</si>
  <si>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</si>
  <si>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</si>
  <si>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</si>
  <si>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</si>
  <si>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</si>
  <si>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</si>
  <si>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</si>
  <si>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</si>
  <si>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</si>
  <si>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</si>
  <si>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</si>
  <si>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</si>
  <si>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</si>
  <si>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</si>
  <si>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</si>
  <si>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</si>
  <si>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</si>
  <si>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</si>
  <si>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</si>
  <si>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</si>
  <si>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</si>
  <si>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</si>
  <si>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</si>
  <si>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</si>
  <si>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</si>
  <si>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</si>
  <si>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</si>
  <si>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</si>
  <si>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</si>
  <si>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</si>
  <si>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</si>
  <si>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</si>
  <si>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</si>
  <si>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</si>
  <si>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</si>
  <si>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</si>
  <si>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</si>
  <si>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</si>
  <si>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</si>
  <si>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</si>
  <si>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</si>
  <si>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</si>
  <si>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</si>
  <si>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</si>
  <si>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</si>
  <si>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</si>
  <si>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</si>
  <si>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</si>
  <si>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</si>
  <si>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</si>
  <si>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</si>
  <si>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</si>
  <si>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</si>
  <si>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</si>
  <si>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</si>
  <si>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</si>
  <si>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</si>
  <si>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</si>
  <si>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</si>
  <si>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</si>
  <si>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</si>
  <si>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</si>
  <si>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</si>
  <si>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</si>
  <si>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</si>
  <si>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</si>
  <si>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</si>
  <si>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</si>
  <si>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</si>
  <si>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</si>
  <si>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</si>
  <si>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</si>
  <si>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</si>
  <si>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</si>
  <si>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</si>
  <si>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</si>
  <si>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</si>
  <si>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</si>
  <si>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</si>
  <si>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</si>
  <si>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</si>
  <si>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</si>
  <si>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</si>
  <si>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</si>
  <si>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</si>
  <si>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</si>
  <si>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</si>
  <si>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</si>
  <si>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</si>
  <si>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</si>
  <si>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</si>
  <si>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</si>
  <si>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</si>
  <si>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</si>
  <si>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</si>
  <si>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</si>
  <si>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</si>
  <si>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</si>
  <si>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</si>
  <si>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</si>
  <si>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</si>
  <si>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</si>
  <si>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</si>
  <si>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</si>
  <si>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</si>
  <si>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</si>
  <si>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</si>
  <si>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</si>
  <si>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</si>
  <si>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</si>
  <si>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</si>
  <si>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</si>
  <si>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</si>
  <si>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</si>
  <si>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</si>
  <si>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</si>
  <si>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</si>
  <si>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</si>
  <si>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</si>
  <si>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</si>
  <si>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</si>
  <si>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</si>
  <si>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</si>
  <si>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</si>
  <si>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</si>
  <si>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</si>
  <si>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</si>
  <si>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</si>
  <si>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</si>
  <si>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</si>
  <si>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</si>
  <si>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</si>
  <si>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</si>
  <si>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</si>
  <si>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</si>
  <si>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</si>
  <si>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</si>
  <si>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</si>
  <si>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</si>
  <si>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</si>
  <si>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</si>
  <si>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</si>
  <si>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</si>
  <si>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</si>
  <si>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</si>
  <si>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</si>
  <si>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</si>
  <si>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</si>
  <si>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</si>
  <si>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</si>
  <si>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</si>
  <si>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</si>
  <si>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</si>
  <si>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</si>
  <si>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</si>
  <si>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</si>
  <si>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</si>
  <si>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</si>
  <si>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</si>
  <si>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</si>
  <si>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</si>
  <si>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</si>
  <si>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</si>
  <si>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</si>
  <si>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</si>
  <si>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</si>
  <si>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</si>
  <si>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</si>
  <si>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</si>
  <si>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</si>
  <si>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</si>
  <si>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</si>
  <si>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</si>
  <si>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</si>
  <si>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</si>
  <si>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</si>
  <si>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</si>
  <si>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</si>
  <si>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</si>
  <si>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</si>
  <si>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</si>
  <si>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</si>
  <si>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</si>
  <si>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</si>
  <si>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</si>
  <si>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</si>
  <si>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</si>
  <si>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</si>
  <si>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</si>
  <si>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</si>
  <si>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</si>
  <si>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</si>
  <si>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</si>
  <si>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</si>
  <si>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</si>
  <si>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</si>
  <si>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</si>
  <si>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</si>
  <si>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</si>
  <si>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</si>
  <si>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</si>
  <si>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</si>
  <si>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</si>
  <si>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</si>
  <si>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</si>
  <si>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</si>
  <si>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</si>
  <si>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</si>
  <si>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</si>
  <si>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</si>
  <si>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</si>
  <si>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</si>
  <si>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</si>
  <si>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</si>
  <si>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</si>
  <si>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</si>
  <si>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</si>
  <si>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</si>
  <si>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</si>
  <si>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</si>
  <si>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</si>
  <si>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</si>
  <si>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</si>
  <si>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</si>
  <si>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</si>
  <si>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</si>
  <si>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</si>
  <si>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</si>
  <si>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</si>
  <si>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</si>
  <si>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</si>
  <si>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</si>
  <si>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</si>
  <si>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</si>
  <si>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</si>
  <si>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</si>
  <si>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</si>
  <si>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</si>
  <si>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</si>
  <si>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</si>
  <si>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</si>
  <si>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</si>
  <si>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</si>
  <si>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</si>
  <si>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</si>
  <si>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</si>
  <si>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</si>
  <si>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</si>
  <si>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</si>
  <si>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</si>
  <si>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</si>
  <si>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</si>
  <si>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</si>
  <si>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</si>
  <si>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</si>
  <si>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</si>
  <si>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</si>
  <si>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</si>
  <si>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</si>
  <si>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</si>
  <si>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</si>
  <si>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</si>
  <si>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</si>
  <si>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</si>
  <si>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</si>
  <si>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</si>
  <si>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</si>
  <si>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</si>
  <si>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</si>
  <si>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</si>
  <si>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</si>
  <si>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</si>
  <si>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</si>
  <si>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</si>
  <si>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</si>
  <si>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</si>
  <si>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</si>
  <si>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</si>
  <si>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</si>
  <si>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</si>
  <si>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</si>
  <si>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</si>
  <si>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</si>
  <si>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</si>
  <si>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</si>
  <si>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</si>
  <si>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</si>
  <si>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</si>
  <si>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</si>
  <si>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</si>
  <si>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</si>
  <si>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</si>
  <si>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</si>
  <si>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</si>
  <si>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</si>
  <si>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</si>
  <si>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</si>
  <si>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</si>
  <si>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</si>
  <si>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</si>
  <si>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</si>
  <si>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</si>
  <si>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</si>
  <si>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</si>
  <si>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</si>
  <si>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</si>
  <si>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</si>
  <si>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</si>
  <si>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</si>
  <si>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</si>
  <si>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</si>
  <si>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</si>
  <si>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</si>
  <si>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</si>
  <si>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</si>
  <si>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</si>
  <si>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</si>
  <si>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</si>
  <si>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</si>
  <si>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</si>
  <si>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</si>
  <si>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</si>
  <si>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</si>
  <si>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</si>
  <si>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</si>
  <si>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</si>
  <si>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</si>
  <si>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</si>
  <si>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</si>
  <si>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</si>
  <si>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</si>
  <si>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</si>
  <si>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</si>
  <si>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</si>
  <si>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</si>
  <si>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</si>
  <si>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</si>
  <si>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</si>
  <si>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</si>
  <si>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</si>
  <si>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</si>
  <si>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</si>
  <si>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</si>
  <si>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</si>
  <si>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</si>
  <si>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</si>
  <si>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</si>
  <si>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</si>
  <si>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</si>
  <si>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</si>
  <si>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</si>
  <si>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</si>
  <si>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</si>
  <si>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</si>
  <si>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</si>
  <si>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</si>
  <si>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</si>
  <si>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</si>
  <si>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</si>
  <si>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</si>
  <si>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</si>
  <si>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</si>
  <si>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</si>
  <si>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</si>
  <si>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</si>
  <si>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</si>
  <si>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</si>
  <si>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</si>
  <si>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</si>
  <si>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</si>
  <si>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</si>
  <si>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</si>
  <si>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</si>
  <si>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</si>
  <si>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</si>
  <si>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</si>
  <si>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</si>
  <si>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</si>
  <si>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</si>
  <si>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</si>
  <si>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</si>
  <si>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</si>
  <si>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</si>
  <si>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</si>
  <si>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</si>
  <si>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</si>
  <si>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</si>
  <si>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</si>
  <si>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</si>
  <si>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</si>
  <si>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</si>
  <si>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</si>
  <si>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</si>
  <si>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</si>
  <si>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</si>
  <si>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</si>
  <si>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</si>
  <si>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</si>
  <si>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</si>
  <si>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</si>
  <si>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</si>
  <si>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</si>
  <si>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</si>
  <si>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</si>
  <si>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</si>
  <si>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</si>
  <si>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</si>
  <si>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</si>
  <si>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</si>
  <si>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</si>
  <si>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</si>
  <si>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</si>
  <si>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</si>
  <si>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</si>
  <si>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</si>
  <si>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</si>
  <si>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</si>
  <si>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</si>
  <si>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</si>
  <si>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</si>
  <si>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</si>
  <si>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</si>
  <si>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</si>
  <si>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</si>
  <si>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</si>
  <si>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</si>
  <si>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</si>
  <si>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</si>
  <si>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</si>
  <si>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</si>
  <si>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</si>
  <si>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</si>
  <si>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</si>
  <si>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</si>
  <si>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</si>
  <si>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</si>
  <si>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</si>
  <si>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</si>
  <si>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</si>
  <si>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</si>
  <si>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</si>
  <si>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</si>
  <si>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</si>
  <si>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</si>
  <si>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</si>
  <si>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</si>
  <si>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</si>
  <si>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</si>
  <si>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</si>
  <si>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</si>
  <si>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</si>
  <si>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</si>
  <si>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</si>
  <si>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</si>
  <si>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</si>
  <si>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</si>
  <si>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</si>
  <si>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</si>
  <si>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</si>
  <si>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</si>
  <si>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</si>
  <si>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</si>
  <si>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</si>
  <si>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</si>
  <si>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</si>
  <si>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</si>
  <si>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</si>
  <si>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</si>
  <si>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</si>
  <si>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</si>
  <si>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</si>
  <si>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</si>
  <si>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</si>
  <si>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</si>
  <si>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</si>
  <si>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</si>
  <si>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</si>
  <si>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</si>
  <si>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</si>
  <si>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</si>
  <si>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</si>
  <si>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</si>
  <si>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</si>
  <si>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</si>
  <si>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</si>
  <si>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</si>
  <si>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</si>
  <si>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</si>
  <si>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</si>
  <si>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</si>
  <si>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</si>
  <si>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</si>
  <si>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</si>
  <si>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</si>
  <si>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</si>
  <si>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</si>
  <si>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</si>
  <si>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</si>
  <si>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</si>
  <si>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</si>
  <si>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</si>
  <si>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</si>
  <si>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</si>
  <si>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</si>
  <si>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</si>
  <si>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</si>
  <si>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</si>
  <si>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</si>
  <si>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</si>
  <si>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</si>
  <si>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</si>
  <si>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</si>
  <si>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</si>
  <si>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</si>
  <si>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</si>
  <si>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</si>
  <si>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</si>
  <si>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</si>
  <si>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</si>
  <si>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</si>
  <si>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</si>
  <si>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</si>
  <si>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</si>
  <si>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</si>
  <si>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</si>
  <si>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</si>
  <si>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</si>
  <si>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</si>
  <si>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</si>
  <si>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</si>
  <si>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</si>
  <si>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</si>
  <si>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</si>
  <si>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</si>
  <si>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</si>
  <si>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</si>
  <si>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</si>
  <si>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</si>
  <si>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</si>
  <si>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</si>
  <si>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</si>
  <si>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</si>
  <si>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</si>
  <si>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</si>
  <si>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</si>
  <si>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</si>
  <si>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</si>
  <si>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</si>
  <si>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</si>
  <si>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</si>
  <si>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</si>
  <si>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</si>
  <si>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</si>
  <si>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</si>
  <si>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</si>
  <si>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</si>
  <si>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</si>
  <si>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</si>
  <si>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</si>
  <si>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</si>
  <si>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</si>
  <si>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</si>
  <si>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</si>
  <si>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</si>
  <si>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</si>
  <si>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</si>
  <si>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</si>
  <si>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</si>
  <si>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</si>
  <si>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</si>
  <si>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</si>
  <si>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</si>
  <si>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</si>
  <si>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</si>
  <si>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</si>
  <si>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</si>
  <si>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</si>
  <si>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</si>
  <si>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</si>
  <si>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</si>
  <si>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</si>
  <si>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</si>
  <si>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</si>
  <si>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</si>
  <si>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</si>
  <si>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</si>
  <si>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</si>
  <si>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</si>
  <si>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</si>
  <si>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</si>
  <si>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</si>
  <si>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</si>
  <si>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</si>
  <si>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</si>
  <si>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</si>
  <si>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</si>
  <si>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</si>
  <si>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</si>
  <si>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</si>
  <si>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</si>
  <si>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</si>
  <si>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</si>
  <si>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</si>
  <si>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</si>
  <si>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</si>
  <si>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</si>
  <si>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</si>
  <si>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</si>
  <si>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</si>
  <si>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</si>
  <si>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</si>
  <si>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</si>
  <si>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</si>
  <si>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</si>
  <si>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</si>
  <si>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</si>
  <si>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</si>
  <si>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</si>
  <si>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</si>
  <si>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</si>
  <si>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</si>
  <si>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</si>
  <si>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</si>
  <si>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</si>
  <si>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</si>
  <si>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</si>
  <si>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</si>
  <si>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</si>
  <si>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</si>
  <si>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</si>
  <si>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</si>
  <si>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</si>
  <si>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</si>
  <si>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</si>
  <si>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</si>
  <si>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</si>
  <si>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</si>
  <si>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</si>
  <si>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</si>
  <si>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</si>
  <si>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</si>
  <si>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</si>
  <si>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</si>
  <si>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</si>
  <si>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</si>
  <si>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</si>
  <si>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</si>
  <si>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</si>
  <si>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</si>
  <si>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</si>
  <si>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</si>
  <si>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</si>
  <si>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</si>
  <si>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</si>
  <si>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</si>
  <si>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</si>
  <si>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</si>
  <si>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</si>
  <si>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</si>
  <si>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</si>
  <si>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</si>
  <si>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</si>
  <si>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</si>
  <si>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</si>
  <si>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</si>
  <si>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</si>
  <si>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</si>
  <si>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</si>
  <si>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</si>
  <si>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</si>
  <si>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</si>
  <si>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</si>
  <si>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</si>
  <si>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</si>
  <si>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</si>
  <si>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</si>
  <si>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</si>
  <si>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</si>
  <si>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</si>
  <si>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</si>
  <si>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</si>
  <si>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</si>
  <si>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</si>
  <si>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</si>
  <si>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</si>
  <si>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</si>
  <si>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</si>
  <si>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</si>
  <si>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</si>
  <si>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</si>
  <si>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</si>
  <si>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</si>
  <si>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</si>
  <si>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</si>
  <si>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</si>
  <si>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</si>
  <si>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</si>
  <si>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</si>
  <si>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</si>
  <si>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</si>
  <si>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</si>
  <si>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</si>
  <si>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</si>
  <si>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</si>
  <si>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</si>
  <si>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</si>
  <si>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</si>
  <si>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</si>
  <si>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</si>
  <si>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</si>
  <si>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</si>
  <si>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</si>
  <si>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</si>
  <si>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</si>
  <si>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</si>
  <si>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</si>
  <si>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</si>
  <si>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</si>
  <si>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</si>
  <si>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</si>
  <si>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</si>
  <si>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</si>
  <si>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</si>
  <si>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</si>
  <si>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</si>
  <si>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</si>
  <si>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</si>
  <si>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</si>
  <si>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</si>
  <si>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</si>
  <si>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</si>
  <si>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</si>
  <si>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</si>
  <si>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</si>
  <si>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</si>
  <si>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</si>
  <si>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</si>
  <si>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</si>
  <si>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</si>
  <si>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</si>
  <si>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</si>
  <si>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</si>
  <si>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</si>
  <si>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</si>
  <si>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</si>
  <si>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</si>
  <si>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</si>
  <si>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</si>
  <si>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</si>
  <si>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</si>
  <si>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</si>
  <si>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</si>
  <si>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</si>
  <si>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</si>
  <si>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</si>
  <si>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</si>
  <si>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</si>
  <si>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</si>
  <si>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</si>
  <si>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</si>
  <si>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</si>
  <si>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</si>
  <si>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</si>
  <si>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</si>
  <si>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</si>
  <si>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</si>
  <si>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</si>
  <si>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</si>
  <si>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</si>
  <si>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</si>
  <si>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</si>
  <si>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</si>
  <si>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</si>
  <si>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</si>
  <si>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</si>
  <si>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</si>
  <si>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</si>
  <si>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</si>
  <si>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</si>
  <si>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</si>
  <si>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</si>
  <si>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</si>
  <si>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</si>
  <si>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</si>
  <si>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</si>
  <si>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</si>
  <si>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</si>
  <si>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</si>
  <si>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</si>
  <si>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</si>
  <si>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</si>
  <si>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</si>
  <si>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</si>
  <si>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</si>
  <si>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</si>
  <si>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</si>
  <si>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</si>
  <si>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</si>
  <si>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</si>
  <si>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</si>
  <si>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</si>
  <si>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</si>
  <si>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</si>
  <si>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</si>
  <si>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</si>
  <si>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</si>
  <si>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</si>
  <si>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</si>
  <si>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</si>
  <si>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</si>
  <si>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</si>
  <si>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</si>
  <si>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</si>
  <si>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</si>
  <si>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</si>
  <si>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</si>
  <si>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</si>
  <si>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</si>
  <si>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</si>
  <si>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</si>
  <si>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</si>
  <si>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</si>
  <si>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</si>
  <si>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</si>
  <si>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</si>
  <si>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</si>
  <si>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</si>
  <si>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</si>
  <si>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</si>
  <si>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</si>
  <si>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</si>
  <si>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</si>
  <si>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</si>
  <si>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</si>
  <si>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</si>
  <si>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</si>
  <si>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</si>
  <si>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</si>
  <si>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</si>
  <si>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</si>
  <si>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</si>
  <si>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</si>
  <si>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</si>
  <si>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</si>
  <si>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</si>
  <si>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</si>
  <si>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</si>
  <si>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</si>
  <si>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</si>
  <si>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</si>
  <si>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</si>
  <si>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</si>
  <si>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</si>
  <si>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</si>
  <si>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</si>
  <si>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</si>
  <si>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</si>
  <si>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</si>
  <si>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</si>
  <si>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</si>
  <si>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</si>
  <si>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</si>
  <si>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</si>
  <si>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</si>
  <si>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</si>
  <si>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</si>
  <si>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</si>
  <si>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</si>
  <si>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</si>
  <si>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</si>
  <si>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</si>
  <si>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</si>
  <si>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</si>
  <si>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</si>
  <si>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</si>
  <si>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</si>
  <si>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</si>
  <si>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</si>
  <si>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</si>
  <si>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</si>
  <si>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</si>
  <si>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</si>
  <si>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</si>
  <si>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</si>
  <si>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</si>
  <si>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</si>
  <si>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</si>
  <si>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</si>
  <si>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</si>
  <si>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</si>
  <si>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</si>
  <si>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</si>
  <si>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</si>
  <si>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</si>
  <si>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</si>
  <si>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</si>
  <si>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</si>
  <si>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</si>
  <si>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</si>
  <si>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</si>
  <si>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</si>
  <si>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</si>
  <si>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</si>
  <si>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</si>
  <si>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</si>
  <si>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</si>
  <si>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</si>
  <si>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</si>
  <si>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</si>
  <si>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</si>
  <si>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</si>
  <si>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</si>
  <si>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</si>
  <si>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</si>
  <si>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</si>
  <si>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</si>
  <si>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</si>
  <si>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</si>
  <si>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</si>
  <si>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</si>
  <si>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</si>
  <si>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</si>
  <si>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</si>
  <si>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</si>
  <si>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</si>
  <si>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</si>
  <si>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</si>
  <si>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</si>
  <si>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</si>
  <si>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</si>
  <si>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</si>
  <si>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</si>
  <si>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</si>
  <si>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</si>
  <si>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</si>
  <si>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</si>
  <si>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</si>
  <si>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</si>
  <si>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</si>
  <si>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</si>
  <si>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</si>
  <si>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</si>
  <si>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</si>
  <si>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</si>
  <si>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</si>
  <si>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</si>
  <si>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</si>
  <si>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</si>
  <si>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</si>
  <si>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</si>
  <si>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</si>
  <si>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</si>
  <si>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</si>
  <si>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</si>
  <si>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</si>
  <si>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</si>
  <si>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</si>
  <si>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</si>
  <si>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</si>
  <si>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</si>
  <si>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</si>
  <si>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</si>
  <si>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</si>
  <si>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</si>
  <si>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</si>
  <si>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</si>
  <si>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</si>
  <si>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</si>
  <si>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</si>
  <si>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</si>
  <si>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</si>
  <si>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</si>
  <si>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</si>
  <si>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</si>
  <si>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</si>
  <si>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</si>
  <si>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</si>
  <si>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</si>
  <si>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</si>
  <si>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</si>
  <si>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</si>
  <si>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</si>
  <si>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</si>
  <si>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</si>
  <si>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</si>
  <si>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</si>
  <si>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</si>
  <si>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</si>
  <si>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</si>
  <si>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</si>
  <si>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</si>
  <si>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</si>
  <si>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</si>
  <si>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</si>
  <si>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</si>
  <si>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</si>
  <si>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</si>
  <si>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</si>
  <si>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</si>
  <si>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</si>
  <si>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</si>
  <si>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</si>
  <si>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</si>
  <si>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</si>
  <si>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</si>
  <si>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</si>
  <si>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</si>
  <si>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</si>
  <si>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</si>
  <si>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</si>
  <si>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</si>
  <si>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</si>
  <si>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</si>
  <si>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</si>
  <si>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</si>
  <si>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</si>
  <si>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</si>
  <si>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</si>
  <si>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</si>
  <si>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</si>
  <si>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</si>
  <si>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</si>
  <si>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</si>
  <si>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</si>
  <si>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</si>
  <si>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</si>
  <si>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</si>
  <si>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</si>
  <si>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</si>
  <si>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</si>
  <si>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</si>
  <si>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</si>
  <si>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</si>
  <si>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</si>
  <si>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</si>
  <si>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</si>
  <si>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</si>
  <si>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</si>
  <si>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</si>
  <si>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</si>
  <si>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</si>
  <si>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</si>
  <si>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</si>
  <si>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</si>
  <si>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</si>
  <si>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</si>
  <si>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</si>
  <si>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</si>
  <si>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</si>
  <si>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</si>
  <si>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</si>
  <si>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</si>
  <si>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</si>
  <si>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</si>
  <si>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</si>
  <si>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</si>
  <si>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</si>
  <si>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</si>
  <si>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</si>
  <si>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</si>
  <si>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</si>
  <si>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</si>
  <si>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</si>
  <si>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</si>
  <si>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</si>
  <si>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</si>
  <si>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</si>
  <si>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</si>
  <si>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</si>
  <si>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</si>
  <si>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</si>
  <si>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</si>
  <si>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</si>
  <si>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</si>
  <si>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</si>
  <si>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</si>
  <si>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</si>
  <si>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</si>
  <si>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</si>
  <si>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</si>
  <si>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</si>
  <si>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</si>
  <si>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</si>
  <si>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</si>
  <si>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</si>
  <si>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</si>
  <si>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</si>
  <si>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</si>
  <si>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</si>
  <si>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</si>
  <si>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</si>
  <si>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</si>
  <si>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</si>
  <si>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</si>
  <si>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</si>
  <si>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</si>
  <si>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</si>
  <si>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</si>
  <si>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</si>
  <si>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</si>
  <si>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</si>
  <si>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</si>
  <si>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</si>
  <si>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</si>
  <si>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</si>
  <si>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</si>
  <si>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</si>
  <si>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</si>
  <si>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</si>
  <si>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</si>
  <si>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</si>
  <si>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</si>
  <si>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</si>
  <si>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</si>
  <si>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</si>
  <si>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</si>
  <si>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</si>
  <si>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</si>
  <si>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</si>
  <si>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</si>
  <si>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</si>
  <si>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</si>
  <si>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</si>
  <si>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</si>
  <si>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</si>
  <si>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</si>
  <si>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</si>
  <si>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</si>
  <si>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</si>
  <si>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</si>
  <si>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</si>
  <si>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</si>
  <si>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</si>
  <si>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</si>
  <si>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</si>
  <si>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</si>
  <si>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</si>
  <si>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</si>
  <si>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</si>
  <si>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</si>
  <si>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</si>
  <si>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</si>
  <si>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</si>
  <si>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</si>
  <si>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</si>
  <si>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</si>
  <si>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</si>
  <si>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</si>
  <si>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</si>
  <si>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</si>
  <si>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</si>
  <si>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</si>
  <si>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</si>
  <si>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</si>
  <si>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</si>
  <si>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</si>
  <si>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</si>
  <si>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</si>
  <si>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</si>
  <si>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</si>
  <si>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</si>
  <si>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</si>
  <si>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</si>
  <si>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</si>
  <si>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</si>
  <si>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</si>
  <si>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</si>
  <si>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</si>
  <si>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</si>
  <si>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</si>
  <si>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</si>
  <si>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</si>
  <si>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</si>
  <si>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</si>
  <si>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</si>
  <si>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</si>
  <si>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</si>
  <si>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</si>
  <si>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</si>
  <si>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</si>
  <si>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</si>
  <si>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</si>
  <si>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</si>
  <si>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</si>
  <si>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</si>
  <si>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</si>
  <si>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</si>
  <si>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</si>
  <si>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</si>
  <si>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</si>
  <si>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</si>
  <si>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</si>
  <si>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</si>
  <si>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</si>
  <si>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</si>
  <si>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</si>
  <si>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</si>
  <si>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</si>
  <si>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</si>
  <si>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</si>
  <si>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</si>
  <si>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</si>
  <si>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</si>
  <si>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</si>
  <si>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</si>
  <si>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</si>
  <si>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</si>
  <si>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</si>
  <si>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</si>
  <si>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</si>
  <si>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</si>
  <si>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</si>
  <si>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</si>
  <si>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</si>
  <si>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</si>
  <si>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</si>
  <si>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</si>
  <si>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</si>
  <si>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</si>
  <si>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</si>
  <si>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</si>
  <si>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</si>
  <si>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</si>
  <si>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</si>
  <si>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</si>
  <si>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</si>
  <si>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</si>
  <si>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</si>
  <si>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</si>
  <si>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</si>
  <si>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</si>
  <si>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</si>
  <si>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</si>
  <si>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</si>
  <si>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</si>
  <si>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</si>
  <si>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</si>
  <si>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</si>
  <si>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</si>
  <si>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</si>
  <si>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</si>
  <si>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</si>
  <si>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</si>
  <si>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</si>
  <si>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</si>
  <si>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</si>
  <si>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</si>
  <si>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</si>
  <si>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</si>
  <si>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</si>
  <si>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</si>
  <si>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</si>
  <si>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</si>
  <si>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</si>
  <si>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</si>
  <si>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</si>
  <si>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</si>
  <si>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</si>
  <si>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</si>
  <si>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</si>
  <si>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</si>
  <si>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</si>
  <si>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</si>
  <si>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</si>
  <si>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</si>
  <si>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</si>
  <si>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</si>
  <si>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</si>
  <si>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</si>
  <si>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</si>
  <si>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</si>
  <si>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</si>
  <si>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</si>
  <si>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</si>
  <si>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</si>
  <si>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</si>
  <si>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</si>
  <si>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</si>
  <si>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</si>
  <si>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</si>
  <si>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</si>
  <si>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</si>
  <si>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</si>
  <si>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</si>
  <si>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</si>
  <si>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</si>
  <si>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</si>
  <si>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</si>
  <si>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</si>
  <si>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</si>
  <si>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</si>
  <si>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</si>
  <si>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</si>
  <si>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</si>
  <si>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</si>
  <si>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</si>
  <si>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</si>
  <si>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</si>
  <si>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</si>
  <si>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</si>
  <si>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</si>
  <si>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</si>
  <si>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</si>
  <si>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</si>
  <si>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</si>
  <si>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</si>
  <si>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</si>
  <si>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</si>
  <si>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</si>
  <si>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</si>
  <si>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</si>
  <si>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</si>
  <si>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</si>
  <si>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</si>
  <si>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</si>
  <si>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</si>
  <si>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</si>
  <si>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</si>
  <si>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</si>
  <si>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</si>
  <si>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</si>
  <si>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</si>
  <si>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</si>
  <si>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</si>
  <si>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</si>
  <si>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</si>
  <si>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</si>
  <si>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</si>
  <si>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</si>
  <si>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</si>
  <si>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</si>
  <si>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</si>
  <si>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</si>
  <si>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</si>
  <si>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</si>
  <si>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</si>
  <si>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</si>
  <si>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</si>
  <si>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</si>
  <si>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</si>
  <si>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</si>
  <si>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</si>
  <si>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</si>
  <si>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</si>
  <si>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</si>
  <si>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</si>
  <si>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</si>
  <si>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</si>
  <si>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</si>
  <si>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</si>
  <si>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</si>
  <si>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</si>
  <si>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</si>
  <si>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</si>
  <si>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</si>
  <si>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</si>
  <si>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</si>
  <si>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</si>
  <si>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</si>
  <si>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</si>
  <si>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</si>
  <si>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</si>
  <si>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</si>
  <si>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</si>
  <si>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</si>
  <si>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</si>
  <si>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</si>
  <si>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</si>
  <si>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</si>
  <si>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</si>
  <si>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</si>
  <si>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</si>
  <si>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</si>
  <si>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</si>
  <si>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</si>
  <si>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</si>
  <si>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</si>
  <si>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</si>
  <si>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</si>
  <si>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</si>
  <si>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</si>
  <si>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</si>
  <si>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</si>
  <si>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</si>
  <si>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</si>
  <si>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</si>
  <si>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</si>
  <si>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</si>
  <si>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</si>
  <si>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</si>
  <si>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</si>
  <si>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</si>
  <si>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</si>
  <si>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</si>
  <si>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</si>
  <si>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</si>
  <si>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</si>
  <si>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</si>
  <si>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</si>
  <si>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</si>
  <si>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</si>
  <si>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</si>
  <si>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</si>
  <si>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</si>
  <si>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</si>
  <si>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</si>
  <si>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</si>
  <si>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</si>
  <si>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</si>
  <si>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</si>
  <si>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</si>
  <si>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</si>
  <si>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</si>
  <si>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</si>
  <si>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</si>
  <si>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</si>
  <si>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</si>
  <si>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</si>
  <si>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</si>
  <si>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</si>
  <si>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</si>
  <si>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</si>
  <si>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</si>
  <si>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</si>
  <si>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</si>
  <si>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</si>
  <si>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</si>
  <si>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</si>
  <si>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</si>
  <si>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</si>
  <si>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</si>
  <si>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</si>
  <si>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</si>
  <si>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</si>
  <si>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</si>
  <si>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</si>
  <si>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</si>
  <si>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</si>
  <si>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</si>
  <si>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</si>
  <si>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</si>
  <si>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</si>
  <si>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</si>
  <si>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</si>
  <si>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</si>
  <si>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</si>
  <si>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</si>
  <si>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</si>
  <si>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</si>
  <si>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</si>
  <si>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</si>
  <si>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</si>
  <si>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</si>
  <si>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</si>
  <si>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</si>
  <si>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</si>
  <si>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</si>
  <si>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</si>
  <si>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</si>
  <si>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</si>
  <si>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</si>
  <si>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</si>
  <si>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</si>
  <si>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</si>
  <si>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</si>
  <si>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</si>
  <si>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</si>
  <si>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</si>
  <si>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</si>
  <si>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</si>
  <si>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</si>
  <si>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</si>
  <si>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</si>
  <si>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</si>
  <si>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</si>
  <si>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</si>
  <si>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</si>
  <si>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</si>
  <si>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</si>
  <si>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</si>
  <si>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</si>
  <si>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</si>
  <si>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</si>
  <si>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</si>
  <si>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</si>
  <si>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</si>
  <si>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</si>
  <si>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</si>
  <si>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</si>
  <si>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</si>
  <si>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</si>
  <si>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</si>
  <si>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</si>
  <si>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</si>
  <si>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</si>
  <si>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</si>
  <si>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</si>
  <si>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</si>
  <si>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</si>
  <si>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</si>
  <si>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</si>
  <si>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</si>
  <si>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</si>
  <si>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</si>
  <si>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</si>
  <si>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</si>
  <si>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</si>
  <si>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</si>
  <si>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</si>
  <si>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</si>
  <si>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</si>
  <si>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</si>
  <si>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</si>
  <si>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</si>
  <si>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</si>
  <si>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</si>
  <si>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</si>
  <si>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</si>
  <si>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</si>
  <si>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</si>
  <si>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</si>
  <si>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</si>
  <si>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</si>
  <si>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</si>
  <si>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</si>
  <si>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</si>
  <si>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</si>
  <si>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</si>
  <si>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</si>
  <si>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</si>
  <si>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</si>
  <si>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</si>
  <si>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</si>
  <si>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</si>
  <si>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</si>
  <si>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</si>
  <si>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</si>
  <si>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</si>
  <si>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</si>
  <si>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</si>
  <si>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</si>
  <si>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</si>
  <si>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</si>
  <si>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</si>
  <si>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</si>
  <si>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</si>
  <si>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</si>
  <si>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</si>
  <si>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</si>
  <si>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</si>
  <si>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</si>
  <si>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</si>
  <si>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</si>
  <si>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</si>
  <si>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</si>
  <si>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</si>
  <si>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</si>
  <si>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</si>
  <si>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</si>
  <si>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</si>
  <si>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</si>
  <si>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</si>
  <si>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</si>
  <si>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</si>
  <si>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</si>
  <si>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</si>
  <si>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</si>
  <si>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</si>
  <si>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</si>
  <si>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</si>
  <si>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</si>
  <si>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</si>
  <si>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</si>
  <si>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</si>
  <si>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</si>
  <si>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</si>
  <si>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</si>
  <si>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</si>
  <si>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</si>
  <si>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</si>
  <si>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</si>
  <si>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</si>
  <si>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</si>
  <si>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</si>
  <si>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</si>
  <si>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</si>
  <si>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</si>
  <si>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</si>
  <si>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</si>
  <si>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</si>
  <si>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</si>
  <si>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</si>
  <si>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</si>
  <si>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</si>
  <si>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</si>
  <si>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</si>
  <si>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</si>
  <si>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</si>
  <si>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</si>
  <si>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</si>
  <si>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</si>
  <si>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</si>
  <si>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</si>
  <si>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</si>
  <si>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</si>
  <si>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</si>
  <si>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</si>
  <si>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</si>
  <si>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</si>
  <si>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</si>
  <si>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</si>
  <si>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</si>
  <si>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</si>
  <si>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</si>
  <si>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</si>
  <si>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</si>
  <si>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</si>
  <si>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</si>
  <si>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</si>
  <si>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</si>
  <si>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</si>
  <si>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</si>
  <si>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</si>
  <si>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</si>
  <si>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</si>
  <si>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</si>
  <si>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</si>
  <si>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</si>
  <si>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</si>
  <si>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</si>
  <si>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</si>
  <si>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</si>
  <si>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</si>
  <si>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</si>
  <si>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</si>
  <si>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</si>
  <si>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</si>
  <si>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</si>
  <si>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</si>
  <si>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</si>
  <si>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</si>
  <si>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</si>
  <si>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</si>
  <si>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</si>
  <si>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</si>
  <si>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</si>
  <si>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</si>
  <si>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</si>
  <si>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</si>
  <si>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</si>
  <si>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</si>
  <si>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</si>
  <si>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</si>
  <si>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</si>
  <si>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</si>
  <si>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</si>
  <si>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</si>
  <si>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</si>
  <si>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</si>
  <si>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</si>
  <si>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</si>
  <si>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</si>
  <si>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</si>
  <si>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</si>
  <si>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</si>
  <si>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</si>
  <si>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</si>
  <si>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</si>
  <si>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</si>
  <si>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</si>
  <si>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</si>
  <si>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</si>
  <si>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</si>
  <si>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</si>
  <si>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</si>
  <si>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</si>
  <si>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</si>
  <si>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</si>
  <si>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</si>
  <si>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</si>
  <si>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</si>
  <si>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</si>
  <si>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</si>
  <si>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</si>
  <si>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</si>
  <si>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</si>
  <si>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</si>
  <si>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</si>
  <si>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</si>
  <si>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</si>
  <si>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</si>
  <si>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</si>
  <si>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</si>
  <si>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</si>
  <si>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</si>
  <si>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</si>
  <si>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</si>
  <si>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</si>
  <si>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</si>
  <si>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</si>
  <si>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</si>
  <si>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</si>
  <si>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</si>
  <si>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</si>
  <si>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</si>
  <si>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</si>
  <si>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</si>
  <si>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</si>
  <si>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</si>
  <si>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</si>
  <si>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</si>
  <si>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</si>
  <si>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</si>
  <si>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</si>
  <si>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</si>
  <si>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</si>
  <si>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</si>
  <si>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</si>
  <si>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</si>
  <si>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</si>
  <si>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</si>
  <si>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</si>
  <si>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</si>
  <si>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</si>
  <si>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</si>
  <si>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</si>
  <si>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</si>
  <si>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</si>
  <si>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</si>
  <si>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</si>
  <si>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</si>
  <si>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</si>
  <si>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</si>
  <si>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</si>
  <si>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</si>
  <si>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</si>
  <si>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</si>
  <si>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</si>
  <si>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</si>
  <si>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</si>
  <si>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</si>
  <si>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</si>
  <si>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</si>
  <si>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</si>
  <si>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</si>
  <si>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</si>
  <si>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</si>
  <si>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</si>
  <si>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</si>
  <si>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</si>
  <si>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</si>
  <si>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</si>
  <si>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</si>
  <si>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</si>
  <si>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</si>
  <si>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</si>
  <si>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</si>
  <si>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</si>
  <si>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</si>
  <si>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</si>
  <si>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</si>
  <si>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</si>
  <si>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</si>
  <si>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</si>
  <si>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</si>
  <si>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</si>
  <si>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</si>
  <si>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</si>
  <si>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</si>
  <si>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</si>
  <si>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</si>
  <si>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</si>
  <si>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</si>
  <si>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</si>
  <si>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</si>
  <si>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</si>
  <si>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</si>
  <si>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</si>
  <si>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</si>
  <si>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</si>
  <si>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</si>
  <si>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</si>
  <si>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</si>
  <si>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</si>
  <si>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</si>
  <si>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</si>
  <si>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</si>
  <si>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</si>
  <si>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</si>
  <si>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</si>
  <si>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</si>
  <si>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</si>
  <si>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</si>
  <si>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</si>
  <si>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</si>
  <si>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</si>
  <si>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</si>
  <si>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</si>
  <si>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</si>
  <si>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</si>
  <si>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</si>
  <si>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</si>
  <si>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</si>
  <si>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</si>
  <si>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</si>
  <si>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</si>
  <si>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</si>
  <si>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</si>
  <si>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</si>
  <si>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</si>
  <si>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</si>
  <si>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</si>
  <si>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</si>
  <si>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</si>
  <si>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</si>
  <si>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</si>
  <si>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</si>
  <si>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</si>
  <si>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</si>
  <si>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</si>
  <si>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</si>
  <si>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</si>
  <si>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</si>
  <si>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</si>
  <si>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</si>
  <si>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</si>
  <si>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</si>
  <si>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</si>
  <si>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</si>
  <si>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</si>
  <si>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</si>
  <si>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</si>
  <si>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</si>
  <si>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</si>
  <si>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</si>
  <si>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</si>
  <si>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</si>
  <si>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</si>
  <si>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</si>
  <si>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</si>
  <si>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</si>
  <si>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</si>
  <si>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</si>
  <si>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</si>
  <si>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</si>
  <si>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</si>
  <si>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</si>
  <si>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</si>
  <si>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</si>
  <si>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</si>
  <si>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</si>
  <si>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</si>
  <si>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</si>
  <si>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</si>
  <si>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</si>
  <si>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</si>
  <si>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</si>
  <si>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</si>
  <si>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</si>
  <si>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</si>
  <si>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</si>
  <si>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</si>
  <si>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</si>
  <si>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</si>
  <si>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</si>
  <si>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</si>
  <si>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</si>
  <si>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</si>
  <si>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</si>
  <si>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</si>
  <si>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</si>
  <si>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</si>
  <si>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</si>
  <si>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</si>
  <si>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</si>
  <si>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</si>
  <si>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</si>
  <si>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</si>
  <si>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</si>
  <si>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</si>
  <si>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</si>
  <si>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</si>
  <si>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</si>
  <si>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</si>
  <si>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</si>
  <si>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</si>
  <si>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</si>
  <si>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</si>
  <si>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</si>
  <si>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</si>
  <si>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</si>
  <si>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</si>
  <si>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</si>
  <si>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</si>
  <si>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</si>
  <si>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</si>
  <si>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</si>
  <si>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</si>
  <si>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</si>
  <si>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</si>
  <si>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</si>
  <si>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</si>
  <si>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</si>
  <si>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</si>
  <si>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</si>
  <si>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</si>
  <si>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</si>
  <si>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</si>
  <si>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</si>
  <si>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</si>
  <si>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</si>
  <si>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</si>
  <si>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</si>
  <si>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</si>
  <si>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</si>
  <si>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</si>
  <si>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</si>
  <si>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</si>
  <si>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</si>
  <si>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</si>
  <si>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</si>
  <si>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</si>
  <si>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</si>
  <si>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</si>
  <si>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</si>
  <si>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</si>
  <si>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</si>
  <si>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</si>
  <si>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</si>
  <si>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</si>
  <si>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</si>
  <si>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</si>
  <si>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</si>
  <si>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</si>
  <si>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</si>
  <si>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</si>
  <si>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</si>
  <si>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</si>
  <si>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</si>
  <si>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</si>
  <si>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</si>
  <si>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</si>
  <si>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</si>
  <si>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</si>
  <si>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</si>
  <si>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</si>
  <si>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</si>
  <si>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</si>
  <si>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</si>
  <si>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</si>
  <si>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</si>
  <si>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</si>
  <si>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</si>
  <si>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</si>
  <si>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</si>
  <si>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</si>
  <si>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</si>
  <si>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</si>
  <si>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</si>
  <si>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</si>
  <si>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</si>
  <si>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</si>
  <si>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</si>
  <si>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</si>
  <si>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</si>
  <si>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</si>
  <si>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</si>
  <si>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</si>
  <si>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</si>
  <si>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</si>
  <si>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</si>
  <si>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</si>
  <si>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</si>
  <si>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</si>
  <si>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</si>
  <si>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</si>
  <si>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</si>
  <si>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</si>
  <si>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</si>
  <si>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</si>
  <si>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</si>
  <si>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</si>
  <si>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</si>
  <si>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</si>
  <si>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</si>
  <si>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</si>
  <si>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</si>
  <si>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</si>
  <si>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</si>
  <si>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</si>
  <si>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</si>
  <si>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</si>
  <si>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</si>
  <si>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</si>
  <si>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</si>
  <si>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</si>
  <si>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</si>
  <si>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</si>
  <si>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</si>
  <si>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</si>
  <si>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</si>
  <si>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</si>
  <si>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</si>
  <si>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</si>
  <si>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</si>
  <si>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</si>
  <si>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</si>
  <si>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</si>
  <si>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</si>
  <si>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</si>
  <si>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</si>
  <si>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</si>
  <si>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</si>
  <si>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</si>
  <si>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</si>
  <si>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</si>
  <si>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</si>
  <si>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</si>
  <si>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</si>
  <si>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</si>
  <si>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</si>
  <si>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</si>
  <si>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</si>
  <si>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</si>
  <si>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</si>
  <si>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</si>
  <si>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</si>
  <si>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</si>
  <si>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</si>
  <si>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</si>
  <si>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</si>
  <si>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</si>
  <si>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</si>
  <si>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</si>
  <si>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</si>
  <si>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</si>
  <si>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</si>
  <si>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</si>
  <si>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</si>
  <si>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</si>
  <si>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</si>
  <si>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</si>
  <si>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</si>
  <si>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</si>
  <si>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</si>
  <si>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</si>
  <si>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</si>
  <si>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</si>
  <si>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</si>
  <si>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</si>
  <si>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</si>
  <si>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</si>
  <si>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</si>
  <si>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</si>
  <si>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</si>
  <si>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</si>
  <si>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</si>
  <si>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</si>
  <si>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</si>
  <si>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</si>
  <si>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</si>
  <si>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</si>
  <si>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</si>
  <si>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</si>
  <si>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</si>
  <si>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</si>
  <si>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</si>
  <si>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</si>
  <si>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</si>
  <si>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</si>
  <si>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</si>
  <si>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</si>
  <si>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</si>
  <si>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</si>
  <si>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</si>
  <si>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</si>
  <si>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</si>
  <si>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</si>
  <si>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</si>
  <si>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</si>
  <si>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</si>
  <si>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</si>
  <si>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</si>
  <si>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</si>
  <si>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</si>
  <si>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</si>
  <si>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</si>
  <si>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</si>
  <si>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</si>
  <si>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</si>
  <si>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</si>
  <si>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</si>
  <si>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</si>
  <si>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</si>
  <si>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</si>
  <si>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</si>
  <si>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</si>
  <si>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</si>
  <si>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</si>
  <si>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</si>
  <si>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</si>
  <si>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</si>
  <si>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</si>
  <si>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</si>
  <si>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</si>
  <si>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</si>
  <si>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</si>
  <si>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</si>
  <si>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</si>
  <si>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</si>
  <si>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</si>
  <si>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</si>
  <si>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</si>
  <si>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</si>
  <si>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</si>
  <si>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</si>
  <si>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</si>
  <si>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</si>
  <si>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</si>
  <si>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</si>
  <si>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</si>
  <si>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</si>
  <si>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</si>
  <si>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</si>
  <si>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</si>
  <si>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</si>
  <si>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</si>
  <si>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</si>
  <si>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</si>
  <si>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</si>
  <si>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</si>
  <si>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</si>
  <si>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</si>
  <si>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</si>
  <si>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</si>
  <si>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</si>
  <si>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</si>
  <si>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</si>
  <si>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</si>
  <si>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</si>
  <si>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</si>
  <si>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</si>
  <si>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</si>
  <si>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</si>
  <si>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</si>
  <si>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</si>
  <si>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</si>
  <si>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</si>
  <si>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</si>
  <si>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</si>
  <si>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</si>
  <si>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</si>
  <si>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</si>
  <si>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</si>
  <si>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</si>
  <si>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</si>
  <si>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</si>
  <si>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</si>
  <si>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</si>
  <si>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</si>
  <si>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</si>
  <si>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</si>
  <si>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</si>
  <si>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</si>
  <si>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</si>
  <si>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</si>
  <si>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</si>
  <si>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</si>
  <si>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</si>
  <si>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</si>
  <si>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</si>
  <si>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</si>
  <si>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</si>
  <si>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</si>
  <si>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</si>
  <si>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</si>
  <si>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</si>
  <si>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</si>
  <si>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</si>
  <si>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</si>
  <si>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</si>
  <si>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</si>
  <si>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</si>
  <si>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</si>
  <si>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</si>
  <si>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</si>
  <si>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</si>
  <si>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</si>
  <si>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</si>
  <si>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</si>
  <si>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</si>
  <si>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</si>
  <si>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</si>
  <si>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</si>
  <si>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</si>
  <si>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</si>
  <si>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</si>
  <si>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</si>
  <si>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</si>
  <si>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</si>
  <si>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</si>
  <si>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</si>
  <si>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</si>
  <si>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</si>
  <si>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</si>
  <si>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</si>
  <si>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</si>
  <si>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</si>
  <si>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</si>
  <si>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</si>
  <si>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</si>
  <si>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</si>
  <si>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</si>
  <si>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</si>
  <si>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</si>
  <si>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</si>
  <si>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</si>
  <si>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</si>
  <si>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</si>
  <si>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</si>
  <si>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</si>
  <si>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</si>
  <si>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</si>
  <si>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</si>
  <si>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</si>
  <si>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</si>
  <si>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</si>
  <si>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</si>
  <si>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</si>
  <si>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</si>
  <si>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</si>
  <si>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</si>
  <si>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</si>
  <si>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</si>
  <si>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</si>
  <si>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</si>
  <si>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</si>
  <si>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</si>
  <si>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</si>
  <si>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</si>
  <si>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</si>
  <si>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</si>
  <si>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</si>
  <si>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</si>
  <si>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</si>
  <si>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</si>
  <si>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</si>
  <si>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</si>
  <si>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</si>
  <si>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</si>
  <si>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</si>
  <si>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</si>
  <si>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</si>
  <si>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</si>
  <si>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</si>
  <si>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</si>
  <si>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</si>
  <si>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</si>
  <si>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</si>
  <si>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</si>
  <si>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</si>
  <si>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</si>
  <si>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</si>
  <si>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</si>
  <si>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</si>
  <si>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</si>
  <si>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</si>
  <si>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</si>
  <si>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</si>
  <si>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</si>
  <si>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</si>
  <si>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</si>
  <si>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</si>
  <si>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</si>
  <si>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</si>
  <si>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</si>
  <si>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</si>
  <si>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</si>
  <si>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</si>
  <si>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</si>
  <si>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</si>
  <si>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</si>
  <si>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</si>
  <si>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</si>
  <si>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</si>
  <si>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</si>
  <si>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</si>
  <si>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</si>
  <si>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</si>
  <si>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</si>
  <si>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</si>
  <si>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</si>
  <si>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</si>
  <si>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</si>
  <si>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</si>
  <si>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</si>
  <si>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</si>
  <si>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</si>
  <si>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</si>
  <si>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</si>
  <si>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</si>
  <si>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</si>
  <si>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</si>
  <si>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</si>
  <si>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</si>
  <si>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</si>
  <si>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</si>
  <si>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</si>
  <si>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</si>
  <si>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</si>
  <si>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</si>
  <si>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</si>
  <si>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</si>
  <si>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</si>
  <si>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</si>
  <si>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</si>
  <si>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</si>
  <si>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</si>
  <si>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</si>
  <si>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</si>
  <si>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</si>
  <si>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</si>
  <si>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</si>
  <si>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</si>
  <si>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</si>
  <si>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</si>
  <si>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</si>
  <si>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</si>
  <si>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</si>
  <si>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</si>
  <si>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</si>
  <si>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</si>
  <si>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</si>
  <si>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</si>
  <si>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</si>
  <si>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</si>
  <si>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</si>
  <si>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</si>
  <si>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</si>
  <si>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</si>
  <si>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</si>
  <si>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</si>
  <si>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</si>
  <si>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</si>
  <si>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</si>
  <si>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</si>
  <si>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</si>
  <si>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</si>
  <si>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</si>
  <si>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</si>
  <si>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</si>
  <si>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</si>
  <si>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</si>
  <si>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</si>
  <si>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</si>
  <si>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</si>
  <si>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</si>
  <si>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</si>
  <si>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</si>
  <si>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</si>
  <si>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</si>
  <si>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</si>
  <si>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</si>
  <si>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</si>
  <si>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</si>
  <si>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</si>
  <si>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</si>
  <si>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</si>
  <si>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</si>
  <si>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</si>
  <si>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</si>
  <si>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</si>
  <si>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</si>
  <si>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</si>
  <si>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</si>
  <si>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</si>
  <si>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</si>
  <si>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</si>
  <si>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</si>
  <si>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</si>
  <si>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</si>
  <si>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</si>
  <si>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</si>
  <si>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</si>
  <si>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</si>
  <si>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</si>
  <si>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</si>
  <si>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</si>
  <si>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</si>
  <si>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</si>
  <si>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</si>
  <si>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</si>
  <si>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</si>
  <si>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</si>
  <si>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</si>
  <si>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</si>
  <si>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</si>
  <si>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</si>
  <si>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</si>
  <si>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</si>
  <si>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</si>
  <si>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</si>
  <si>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</si>
  <si>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</si>
  <si>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</si>
  <si>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</si>
  <si>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</si>
  <si>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</si>
  <si>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</si>
  <si>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</si>
  <si>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</si>
  <si>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</si>
  <si>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</si>
  <si>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</si>
  <si>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</si>
  <si>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</si>
  <si>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</si>
  <si>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</si>
  <si>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</si>
  <si>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</si>
  <si>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</si>
  <si>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</si>
  <si>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</si>
  <si>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</si>
  <si>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</si>
  <si>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</si>
  <si>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</si>
  <si>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</si>
  <si>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</si>
  <si>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</si>
  <si>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</si>
  <si>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</si>
  <si>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</si>
  <si>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</si>
  <si>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</si>
  <si>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</si>
  <si>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</si>
  <si>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</si>
  <si>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</si>
  <si>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</si>
  <si>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</si>
  <si>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</si>
  <si>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</si>
  <si>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</si>
  <si>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</si>
  <si>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</si>
  <si>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</si>
  <si>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</si>
  <si>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</si>
  <si>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</si>
  <si>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</si>
  <si>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</si>
  <si>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</si>
  <si>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</si>
  <si>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</si>
  <si>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</si>
  <si>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</si>
  <si>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</si>
  <si>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</si>
  <si>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</si>
  <si>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</si>
  <si>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</si>
  <si>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</si>
  <si>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</si>
  <si>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</si>
  <si>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</si>
  <si>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</si>
  <si>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</si>
  <si>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</si>
  <si>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</si>
  <si>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</si>
  <si>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</si>
  <si>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</si>
  <si>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</si>
  <si>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</si>
  <si>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</si>
  <si>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</si>
  <si>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</si>
  <si>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</si>
  <si>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</si>
  <si>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</si>
  <si>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</si>
  <si>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</si>
  <si>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</si>
  <si>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</si>
  <si>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</si>
  <si>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</si>
  <si>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</si>
  <si>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</si>
  <si>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</si>
  <si>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</si>
  <si>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</si>
  <si>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</si>
  <si>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</si>
  <si>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</si>
  <si>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</si>
  <si>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</si>
  <si>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</si>
  <si>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</si>
  <si>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</si>
  <si>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</si>
  <si>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</si>
  <si>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</si>
  <si>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</si>
  <si>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</si>
  <si>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</si>
  <si>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</si>
  <si>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</si>
  <si>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</si>
  <si>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</si>
  <si>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</si>
  <si>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</si>
  <si>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</si>
  <si>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</si>
  <si>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</si>
  <si>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</si>
  <si>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</si>
  <si>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</si>
  <si>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</si>
  <si>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</si>
  <si>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</si>
  <si>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</si>
  <si>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</si>
  <si>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</si>
  <si>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</si>
  <si>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</si>
  <si>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</si>
  <si>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</si>
  <si>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</si>
  <si>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</si>
  <si>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</si>
  <si>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</si>
  <si>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</si>
  <si>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</si>
  <si>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</si>
  <si>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</si>
  <si>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</si>
  <si>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</si>
  <si>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</si>
  <si>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</si>
  <si>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</si>
  <si>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</si>
  <si>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</si>
  <si>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</si>
  <si>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</si>
  <si>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</si>
  <si>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</si>
  <si>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</si>
  <si>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</si>
  <si>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</si>
  <si>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</si>
  <si>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</si>
  <si>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</si>
  <si>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</si>
  <si>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</si>
  <si>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</si>
  <si>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</si>
  <si>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</si>
  <si>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</si>
  <si>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</si>
  <si>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</si>
  <si>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</si>
  <si>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</si>
  <si>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</si>
  <si>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</si>
  <si>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</si>
  <si>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</si>
  <si>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</si>
  <si>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</si>
  <si>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</si>
  <si>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</si>
  <si>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</si>
  <si>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</si>
  <si>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</si>
  <si>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</si>
  <si>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</si>
  <si>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</si>
  <si>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</si>
  <si>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</si>
  <si>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</si>
  <si>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</si>
  <si>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</si>
  <si>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</si>
  <si>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</si>
  <si>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</si>
  <si>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</si>
  <si>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</si>
  <si>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</si>
  <si>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</si>
  <si>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</si>
  <si>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</si>
  <si>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</si>
  <si>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</si>
  <si>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</si>
  <si>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</si>
  <si>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</si>
  <si>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</si>
  <si>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</si>
  <si>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</si>
  <si>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</si>
  <si>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</si>
  <si>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</si>
  <si>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</si>
  <si>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</si>
  <si>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</si>
  <si>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</si>
  <si>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</si>
  <si>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</si>
  <si>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</si>
  <si>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</si>
  <si>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</si>
  <si>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</si>
  <si>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</si>
  <si>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</si>
  <si>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</si>
  <si>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</si>
  <si>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</si>
  <si>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</si>
  <si>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</si>
  <si>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</si>
  <si>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</si>
  <si>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</si>
  <si>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</si>
  <si>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</si>
  <si>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</si>
  <si>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</si>
  <si>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</si>
  <si>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</si>
  <si>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</si>
  <si>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</si>
  <si>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</si>
  <si>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</si>
  <si>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</si>
  <si>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</si>
  <si>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</si>
  <si>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</si>
  <si>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</si>
  <si>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</si>
  <si>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</si>
  <si>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</si>
  <si>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</si>
  <si>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</si>
  <si>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</si>
  <si>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</si>
  <si>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</si>
  <si>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</si>
  <si>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</si>
  <si>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</si>
  <si>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</si>
  <si>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</si>
  <si>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</si>
  <si>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</si>
  <si>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</si>
  <si>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</si>
  <si>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</si>
  <si>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</si>
  <si>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</si>
  <si>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</si>
  <si>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</si>
  <si>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</si>
  <si>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</si>
  <si>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</si>
  <si>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</si>
  <si>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</si>
  <si>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</si>
  <si>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</si>
  <si>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</si>
  <si>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</si>
  <si>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</si>
  <si>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</si>
  <si>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</si>
  <si>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</si>
  <si>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</si>
  <si>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</si>
  <si>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</si>
  <si>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</si>
  <si>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</si>
  <si>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</si>
  <si>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</si>
  <si>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</si>
  <si>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</si>
  <si>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</si>
  <si>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</si>
  <si>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</si>
  <si>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</si>
  <si>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</si>
  <si>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</si>
  <si>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</si>
  <si>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</si>
  <si>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</si>
  <si>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</si>
  <si>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</si>
  <si>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</si>
  <si>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</si>
  <si>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</si>
  <si>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</si>
  <si>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</si>
  <si>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</si>
  <si>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</si>
  <si>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</si>
  <si>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</si>
  <si>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</si>
  <si>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</si>
  <si>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</si>
  <si>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</si>
  <si>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</si>
  <si>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</si>
  <si>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</si>
  <si>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</si>
  <si>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</si>
  <si>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</si>
  <si>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</si>
  <si>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</si>
  <si>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</si>
  <si>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</si>
  <si>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</si>
  <si>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</si>
  <si>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</si>
  <si>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</si>
  <si>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</si>
  <si>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</si>
  <si>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</si>
  <si>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</si>
  <si>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</si>
  <si>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</si>
  <si>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</si>
  <si>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</si>
  <si>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</si>
  <si>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</si>
  <si>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</si>
  <si>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</si>
  <si>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</si>
  <si>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</si>
  <si>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</si>
  <si>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</si>
  <si>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</si>
  <si>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</si>
  <si>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</si>
  <si>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</si>
  <si>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</si>
  <si>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</si>
  <si>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</si>
  <si>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</si>
  <si>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</si>
  <si>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</si>
  <si>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</si>
  <si>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</si>
  <si>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</si>
  <si>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</si>
  <si>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</si>
  <si>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</si>
  <si>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</si>
  <si>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</si>
  <si>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</si>
  <si>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</si>
  <si>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</si>
  <si>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</si>
  <si>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</si>
  <si>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</si>
  <si>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</si>
  <si>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</si>
  <si>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</si>
  <si>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</si>
  <si>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</si>
  <si>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</si>
  <si>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</si>
  <si>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</si>
  <si>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</si>
  <si>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</si>
  <si>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</si>
  <si>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</si>
  <si>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</si>
  <si>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</si>
  <si>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</si>
  <si>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</si>
  <si>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</si>
  <si>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</si>
  <si>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</si>
  <si>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</si>
  <si>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</si>
  <si>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</si>
  <si>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</si>
  <si>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</si>
  <si>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</si>
  <si>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</si>
  <si>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</si>
  <si>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</si>
  <si>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</si>
  <si>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</si>
  <si>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</si>
  <si>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</si>
  <si>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</si>
  <si>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</si>
  <si>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</si>
  <si>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</si>
  <si>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</si>
  <si>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</si>
  <si>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</si>
  <si>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</si>
  <si>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</si>
  <si>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</si>
  <si>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</si>
  <si>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</si>
  <si>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</si>
  <si>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</si>
  <si>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</si>
  <si>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</si>
  <si>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</si>
  <si>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</si>
  <si>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</si>
  <si>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</si>
  <si>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</si>
  <si>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</si>
  <si>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</si>
  <si>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</si>
  <si>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</si>
  <si>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</si>
  <si>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</si>
  <si>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</si>
  <si>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</si>
  <si>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</si>
  <si>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</si>
  <si>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</si>
  <si>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</si>
  <si>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</si>
  <si>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</si>
  <si>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</si>
  <si>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</si>
  <si>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</si>
  <si>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</si>
  <si>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</si>
  <si>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</si>
  <si>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</si>
  <si>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</si>
  <si>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</si>
  <si>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</si>
  <si>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</si>
  <si>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</si>
  <si>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</si>
  <si>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</si>
  <si>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</si>
  <si>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</si>
  <si>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</si>
  <si>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</si>
  <si>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</si>
  <si>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</si>
  <si>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</si>
  <si>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</si>
  <si>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</si>
  <si>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</si>
  <si>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</si>
  <si>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</si>
  <si>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</si>
  <si>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</si>
  <si>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</si>
  <si>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</si>
  <si>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</si>
  <si>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</si>
  <si>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</si>
  <si>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</si>
  <si>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</si>
  <si>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</si>
  <si>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</si>
  <si>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</si>
  <si>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</si>
  <si>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</si>
  <si>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</si>
  <si>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</si>
  <si>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</si>
  <si>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</si>
  <si>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</si>
  <si>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</si>
  <si>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</si>
  <si>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</si>
  <si>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</si>
  <si>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</si>
  <si>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</si>
  <si>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</si>
  <si>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</si>
  <si>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</si>
  <si>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</si>
  <si>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</si>
  <si>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</si>
  <si>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</si>
  <si>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</si>
  <si>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</si>
  <si>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</si>
  <si>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</si>
  <si>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</si>
  <si>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</si>
  <si>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</si>
  <si>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</si>
  <si>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</si>
  <si>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</si>
  <si>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</si>
  <si>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</si>
  <si>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</si>
  <si>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</si>
  <si>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</si>
  <si>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</si>
  <si>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</si>
  <si>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</si>
  <si>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</si>
  <si>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</si>
  <si>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</si>
  <si>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</si>
  <si>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</si>
  <si>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</si>
  <si>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</si>
  <si>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</si>
  <si>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</si>
  <si>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</si>
  <si>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</si>
  <si>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</si>
  <si>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</si>
  <si>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</si>
  <si>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</si>
  <si>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</si>
  <si>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</si>
  <si>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</si>
  <si>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</si>
  <si>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</si>
  <si>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</si>
  <si>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</si>
  <si>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</si>
  <si>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</si>
  <si>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</si>
  <si>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</si>
  <si>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</si>
  <si>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</si>
  <si>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</si>
  <si>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</si>
  <si>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</si>
  <si>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</si>
  <si>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</si>
  <si>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</si>
  <si>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</si>
  <si>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</si>
  <si>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</si>
  <si>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</si>
  <si>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</si>
  <si>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</si>
  <si>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</si>
  <si>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</si>
  <si>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</si>
  <si>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</si>
  <si>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</si>
  <si>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</si>
  <si>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</si>
  <si>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</si>
  <si>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</si>
  <si>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</si>
  <si>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</si>
  <si>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</si>
  <si>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</si>
  <si>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</si>
  <si>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</si>
  <si>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</si>
  <si>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</si>
  <si>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</si>
  <si>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</si>
  <si>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</si>
  <si>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</si>
  <si>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</si>
  <si>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</si>
  <si>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</si>
  <si>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</si>
  <si>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</si>
  <si>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</si>
  <si>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</si>
  <si>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</si>
  <si>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</si>
  <si>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</si>
  <si>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</si>
  <si>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</si>
  <si>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</si>
  <si>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</si>
  <si>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</si>
  <si>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</si>
  <si>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</si>
  <si>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</si>
  <si>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</si>
  <si>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</si>
  <si>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</si>
  <si>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</si>
  <si>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</si>
  <si>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</si>
  <si>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</si>
  <si>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</si>
  <si>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</si>
  <si>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</si>
  <si>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</si>
  <si>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</si>
  <si>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</si>
  <si>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</si>
  <si>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</si>
  <si>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</si>
  <si>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</si>
  <si>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</si>
  <si>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</si>
  <si>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</si>
  <si>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</si>
  <si>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</si>
  <si>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</si>
  <si>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</si>
  <si>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</si>
  <si>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</si>
  <si>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</si>
  <si>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</si>
  <si>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</si>
  <si>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</si>
  <si>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</si>
  <si>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</si>
  <si>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</si>
  <si>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</si>
  <si>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</si>
  <si>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</si>
  <si>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</si>
  <si>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</si>
  <si>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</si>
  <si>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</si>
  <si>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</si>
  <si>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</si>
  <si>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</si>
  <si>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</si>
  <si>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</si>
  <si>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</si>
  <si>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</si>
  <si>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</si>
  <si>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</si>
  <si>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</si>
  <si>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</si>
  <si>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</si>
  <si>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</si>
  <si>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</si>
  <si>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</si>
  <si>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</si>
  <si>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</si>
  <si>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</si>
  <si>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</si>
  <si>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</si>
  <si>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</si>
  <si>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</si>
  <si>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</si>
  <si>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</si>
  <si>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</si>
  <si>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</si>
  <si>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</si>
  <si>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</si>
  <si>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</si>
  <si>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</si>
  <si>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</si>
  <si>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</si>
  <si>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</si>
  <si>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</si>
  <si>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</si>
  <si>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</si>
  <si>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</si>
  <si>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</si>
  <si>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</si>
  <si>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</si>
  <si>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</si>
  <si>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</si>
  <si>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</si>
  <si>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</si>
  <si>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</si>
  <si>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</si>
  <si>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</si>
  <si>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</si>
  <si>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</si>
  <si>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</si>
  <si>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</si>
  <si>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</si>
  <si>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</si>
  <si>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</si>
  <si>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</si>
  <si>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</si>
  <si>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</si>
  <si>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</si>
  <si>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</si>
  <si>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</si>
  <si>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</si>
  <si>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</si>
  <si>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</si>
  <si>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</si>
  <si>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</si>
  <si>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</si>
  <si>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</si>
  <si>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</si>
  <si>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</si>
  <si>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</si>
  <si>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</si>
  <si>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</si>
  <si>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</si>
  <si>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</si>
  <si>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</si>
  <si>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</si>
  <si>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</si>
  <si>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</si>
  <si>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</si>
  <si>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</si>
  <si>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</si>
  <si>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</si>
  <si>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</si>
  <si>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</si>
  <si>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</si>
  <si>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</si>
  <si>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</si>
  <si>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</si>
  <si>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</si>
  <si>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</si>
  <si>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</si>
  <si>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</si>
  <si>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</si>
  <si>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</si>
  <si>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</si>
  <si>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</si>
  <si>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</si>
  <si>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</si>
  <si>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</si>
  <si>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</si>
  <si>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</si>
  <si>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</si>
  <si>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</si>
  <si>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</si>
  <si>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</si>
  <si>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</si>
  <si>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</si>
  <si>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</si>
  <si>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</si>
  <si>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</si>
  <si>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</si>
  <si>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</si>
  <si>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</si>
  <si>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</si>
  <si>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</si>
  <si>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</si>
  <si>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</si>
  <si>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</si>
  <si>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</si>
  <si>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</si>
  <si>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</si>
  <si>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</si>
  <si>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</si>
  <si>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</si>
  <si>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</si>
  <si>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</si>
  <si>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</si>
  <si>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</si>
  <si>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</si>
  <si>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</si>
  <si>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</si>
  <si>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</si>
  <si>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</si>
  <si>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</si>
  <si>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</si>
  <si>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</si>
  <si>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</si>
  <si>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</si>
  <si>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</si>
  <si>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</si>
  <si>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</si>
  <si>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</si>
  <si>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</si>
  <si>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</si>
  <si>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</si>
  <si>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</si>
  <si>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</si>
  <si>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</si>
  <si>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</si>
  <si>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</si>
  <si>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</si>
  <si>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</si>
  <si>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</si>
  <si>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</si>
  <si>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</si>
  <si>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</si>
  <si>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</si>
  <si>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</si>
  <si>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</si>
  <si>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</si>
  <si>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</si>
  <si>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</si>
  <si>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</si>
  <si>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</si>
  <si>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</si>
  <si>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</si>
  <si>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</si>
  <si>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</si>
  <si>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</si>
  <si>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</si>
  <si>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</si>
  <si>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</si>
  <si>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</si>
  <si>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</si>
  <si>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</si>
  <si>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</si>
  <si>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</si>
  <si>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</si>
  <si>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</si>
  <si>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</si>
  <si>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</si>
  <si>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</si>
  <si>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</si>
  <si>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</si>
  <si>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</si>
  <si>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</si>
  <si>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</si>
  <si>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</si>
  <si>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</si>
  <si>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</si>
  <si>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</si>
  <si>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</si>
  <si>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</si>
  <si>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</si>
  <si>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</si>
  <si>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</si>
  <si>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</si>
  <si>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</si>
  <si>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</si>
  <si>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</si>
  <si>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</si>
  <si>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</si>
  <si>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</si>
  <si>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</si>
  <si>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</si>
  <si>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</si>
  <si>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</si>
  <si>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</si>
  <si>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</si>
  <si>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</si>
  <si>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</si>
  <si>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</si>
  <si>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</si>
  <si>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</si>
  <si>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</si>
  <si>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</si>
  <si>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</si>
  <si>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</si>
  <si>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</si>
  <si>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</si>
  <si>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</si>
  <si>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</si>
  <si>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</si>
  <si>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</si>
  <si>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</si>
  <si>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</si>
  <si>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</si>
  <si>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</si>
  <si>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</si>
  <si>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</si>
  <si>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</si>
  <si>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</si>
  <si>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</si>
  <si>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</si>
  <si>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</si>
  <si>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</si>
  <si>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</si>
  <si>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</si>
  <si>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</si>
  <si>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</si>
  <si>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</si>
  <si>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</si>
  <si>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</si>
  <si>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</si>
  <si>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</si>
  <si>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</si>
  <si>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</si>
  <si>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</si>
  <si>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</si>
  <si>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</si>
  <si>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</si>
  <si>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</si>
  <si>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</si>
  <si>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</si>
  <si>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</si>
  <si>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</si>
  <si>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</si>
  <si>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</si>
  <si>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</si>
  <si>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</si>
  <si>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</si>
  <si>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</si>
  <si>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</si>
  <si>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</si>
  <si>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</si>
  <si>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</si>
  <si>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</si>
  <si>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</si>
  <si>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</si>
  <si>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</si>
  <si>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</si>
  <si>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</si>
  <si>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</si>
  <si>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</si>
  <si>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</si>
  <si>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</si>
  <si>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</si>
  <si>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</si>
  <si>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</si>
  <si>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</si>
  <si>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</si>
  <si>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</si>
  <si>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</si>
  <si>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</si>
  <si>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</si>
  <si>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</si>
  <si>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</si>
  <si>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</si>
  <si>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</si>
  <si>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</si>
  <si>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</si>
  <si>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</si>
  <si>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</si>
  <si>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</si>
  <si>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</si>
  <si>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</si>
  <si>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</si>
  <si>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</si>
  <si>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</si>
  <si>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</si>
  <si>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</si>
  <si>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</si>
  <si>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</si>
  <si>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</si>
  <si>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</si>
  <si>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</si>
  <si>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</si>
  <si>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</si>
  <si>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</si>
  <si>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</si>
  <si>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</si>
  <si>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</si>
  <si>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</si>
  <si>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</si>
  <si>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</si>
  <si>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</si>
  <si>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</si>
  <si>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</si>
  <si>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</si>
  <si>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</si>
  <si>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</si>
  <si>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</si>
  <si>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</si>
  <si>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</si>
  <si>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</si>
  <si>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</si>
  <si>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</si>
  <si>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</si>
  <si>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</si>
  <si>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</si>
  <si>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</si>
  <si>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</si>
  <si>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</si>
  <si>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</si>
  <si>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</si>
  <si>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</si>
  <si>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</si>
  <si>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</si>
  <si>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</si>
  <si>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</si>
  <si>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</si>
  <si>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</si>
  <si>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</si>
  <si>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</si>
  <si>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</si>
  <si>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</si>
  <si>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</si>
  <si>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</si>
  <si>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</si>
  <si>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</si>
  <si>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</si>
  <si>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</si>
  <si>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</si>
  <si>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</si>
  <si>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</si>
  <si>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</si>
  <si>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</si>
  <si>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</si>
  <si>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</si>
  <si>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</si>
  <si>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</si>
  <si>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</si>
  <si>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</si>
  <si>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</si>
  <si>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</si>
  <si>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</si>
  <si>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</si>
  <si>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</si>
  <si>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</si>
  <si>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</si>
  <si>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</si>
  <si>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</si>
  <si>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</si>
  <si>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</si>
  <si>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</si>
  <si>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</si>
  <si>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</si>
  <si>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</si>
  <si>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</si>
  <si>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</si>
  <si>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</si>
  <si>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</si>
  <si>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</si>
  <si>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</si>
  <si>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</si>
  <si>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</si>
  <si>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</si>
  <si>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</si>
  <si>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</si>
  <si>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</si>
  <si>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</si>
  <si>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</si>
  <si>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</si>
  <si>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</si>
  <si>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</si>
  <si>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</si>
  <si>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</si>
  <si>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</si>
  <si>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</si>
  <si>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</si>
  <si>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</si>
  <si>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</si>
  <si>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</si>
  <si>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</si>
  <si>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</si>
  <si>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</si>
  <si>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</si>
  <si>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</si>
  <si>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</si>
  <si>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</si>
  <si>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</si>
  <si>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</si>
  <si>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</si>
  <si>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</si>
  <si>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</si>
  <si>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</si>
  <si>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</si>
  <si>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</si>
  <si>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</si>
  <si>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</si>
  <si>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</si>
  <si>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</si>
  <si>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</si>
  <si>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</si>
  <si>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</si>
  <si>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</si>
  <si>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</si>
  <si>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</si>
  <si>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</si>
  <si>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</si>
  <si>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</si>
  <si>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</si>
  <si>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</si>
  <si>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</si>
  <si>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</si>
  <si>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</si>
  <si>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</si>
  <si>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</si>
  <si>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</si>
  <si>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</si>
  <si>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</si>
  <si>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</si>
  <si>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</si>
  <si>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</si>
  <si>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</si>
  <si>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</si>
  <si>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</si>
  <si>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</si>
  <si>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</si>
  <si>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</si>
  <si>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</si>
  <si>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</si>
  <si>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</si>
  <si>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</si>
  <si>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</si>
  <si>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</si>
  <si>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</si>
  <si>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</si>
  <si>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</si>
  <si>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</si>
  <si>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</si>
  <si>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</si>
  <si>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</si>
  <si>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</si>
  <si>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</si>
  <si>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</si>
  <si>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</si>
  <si>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</si>
  <si>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</si>
  <si>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</si>
  <si>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</si>
  <si>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</si>
  <si>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</si>
  <si>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</si>
  <si>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</si>
  <si>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</si>
  <si>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</si>
  <si>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</si>
  <si>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</si>
  <si>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</si>
  <si>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</si>
  <si>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</si>
  <si>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</si>
  <si>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</si>
  <si>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</si>
  <si>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</si>
  <si>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</si>
  <si>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</si>
  <si>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</si>
  <si>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</si>
  <si>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</si>
  <si>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</si>
  <si>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</si>
  <si>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</si>
  <si>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</si>
  <si>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</si>
  <si>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</si>
  <si>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</si>
  <si>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</si>
  <si>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</si>
  <si>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</si>
  <si>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</si>
  <si>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</si>
  <si>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</si>
  <si>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</si>
  <si>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</si>
  <si>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</si>
  <si>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</si>
  <si>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</si>
  <si>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</si>
  <si>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</si>
  <si>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</si>
  <si>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</si>
  <si>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</si>
  <si>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</si>
  <si>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</si>
  <si>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</si>
  <si>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</si>
  <si>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</si>
  <si>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</si>
  <si>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</si>
  <si>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</si>
  <si>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</si>
  <si>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</si>
  <si>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</si>
  <si>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</si>
  <si>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</si>
  <si>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</si>
  <si>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</si>
  <si>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</si>
  <si>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</si>
  <si>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</si>
  <si>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</si>
  <si>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</si>
  <si>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</si>
  <si>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</si>
  <si>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</si>
  <si>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</si>
  <si>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</si>
  <si>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</si>
  <si>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</si>
  <si>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</si>
  <si>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</si>
  <si>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</si>
  <si>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</si>
  <si>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</si>
  <si>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</si>
  <si>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</si>
  <si>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</si>
  <si>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</si>
  <si>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</si>
  <si>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</si>
  <si>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</si>
  <si>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</si>
  <si>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</si>
  <si>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</si>
  <si>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</si>
  <si>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</si>
  <si>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</si>
  <si>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</si>
  <si>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</si>
  <si>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</si>
  <si>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</si>
  <si>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</si>
  <si>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</si>
  <si>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</si>
  <si>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</si>
  <si>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</si>
  <si>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</si>
  <si>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</si>
  <si>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</si>
  <si>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</si>
  <si>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</si>
  <si>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</si>
  <si>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</si>
  <si>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</si>
  <si>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</si>
  <si>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</si>
  <si>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</si>
  <si>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</si>
  <si>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</si>
  <si>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</si>
  <si>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</si>
  <si>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</si>
  <si>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</si>
  <si>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</si>
  <si>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</si>
  <si>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</si>
  <si>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</si>
  <si>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</si>
  <si>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</si>
  <si>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</si>
  <si>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</si>
  <si>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</si>
  <si>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</si>
  <si>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</si>
  <si>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</si>
  <si>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</si>
  <si>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</si>
  <si>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</si>
  <si>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</si>
  <si>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</si>
  <si>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</si>
  <si>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</si>
  <si>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</si>
  <si>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</si>
  <si>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</si>
  <si>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</si>
  <si>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</si>
  <si>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</si>
  <si>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</si>
  <si>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</si>
  <si>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</si>
  <si>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</si>
  <si>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</si>
  <si>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</si>
  <si>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</si>
  <si>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</si>
  <si>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</si>
  <si>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</si>
  <si>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</si>
  <si>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</si>
  <si>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</si>
  <si>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</si>
  <si>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</si>
  <si>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</si>
  <si>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</si>
  <si>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</si>
  <si>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</si>
  <si>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</si>
  <si>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</si>
  <si>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</si>
  <si>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</si>
  <si>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</si>
  <si>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</si>
  <si>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</si>
  <si>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</si>
  <si>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</si>
  <si>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</si>
  <si>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</si>
  <si>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</si>
  <si>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</si>
  <si>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</si>
  <si>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</si>
  <si>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</si>
  <si>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</si>
  <si>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</si>
  <si>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</si>
  <si>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</si>
  <si>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</si>
  <si>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</si>
  <si>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</si>
  <si>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</si>
  <si>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</si>
  <si>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</si>
  <si>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</si>
  <si>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</si>
  <si>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</si>
  <si>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</si>
  <si>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</si>
  <si>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</si>
  <si>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</si>
  <si>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</si>
  <si>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</si>
  <si>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</si>
  <si>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</si>
  <si>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</si>
  <si>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</si>
  <si>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</si>
  <si>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</si>
  <si>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</si>
  <si>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</si>
  <si>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</si>
  <si>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</si>
  <si>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</si>
  <si>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</si>
  <si>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</si>
  <si>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</si>
  <si>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</si>
  <si>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</si>
  <si>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</si>
  <si>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</si>
  <si>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</si>
  <si>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</si>
  <si>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</si>
  <si>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</si>
  <si>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</si>
  <si>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</si>
  <si>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</si>
  <si>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</si>
  <si>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</si>
  <si>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</si>
  <si>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</si>
  <si>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</si>
  <si>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</si>
  <si>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</si>
  <si>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</si>
  <si>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</si>
  <si>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</si>
  <si>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</si>
  <si>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</si>
  <si>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</si>
  <si>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</si>
  <si>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</si>
  <si>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</si>
  <si>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</si>
  <si>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</si>
  <si>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</si>
  <si>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</si>
  <si>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</si>
  <si>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</si>
  <si>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</si>
  <si>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</si>
  <si>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</si>
  <si>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</si>
  <si>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</si>
  <si>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</si>
  <si>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</si>
  <si>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</si>
  <si>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</si>
  <si>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</si>
  <si>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</si>
  <si>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</si>
  <si>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</si>
  <si>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</si>
  <si>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</si>
  <si>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</si>
  <si>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</si>
  <si>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</si>
  <si>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</si>
  <si>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</si>
  <si>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</si>
  <si>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</si>
  <si>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</si>
  <si>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</si>
  <si>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</si>
  <si>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</si>
  <si>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</si>
  <si>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</si>
  <si>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</si>
  <si>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</si>
  <si>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</si>
  <si>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</si>
  <si>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</si>
  <si>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</si>
  <si>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</si>
  <si>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</si>
  <si>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</si>
  <si>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</si>
  <si>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</si>
  <si>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</si>
  <si>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</si>
  <si>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</si>
  <si>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</si>
  <si>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</si>
  <si>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</si>
  <si>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</si>
  <si>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</si>
  <si>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</si>
  <si>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</si>
  <si>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</si>
  <si>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</si>
  <si>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</si>
  <si>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</si>
  <si>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</si>
  <si>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</si>
  <si>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</si>
  <si>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</si>
  <si>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</si>
  <si>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</si>
  <si>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</si>
  <si>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</si>
  <si>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</si>
  <si>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</si>
  <si>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</si>
  <si>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</si>
  <si>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</si>
  <si>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</si>
  <si>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</si>
  <si>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</si>
  <si>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</si>
  <si>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</si>
  <si>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</si>
  <si>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</si>
  <si>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</si>
  <si>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</si>
  <si>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</si>
  <si>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</si>
  <si>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</si>
  <si>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</si>
  <si>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</si>
  <si>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</si>
  <si>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</si>
  <si>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</si>
  <si>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</si>
  <si>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</si>
  <si>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</si>
  <si>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</si>
  <si>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</si>
  <si>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</si>
  <si>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</si>
  <si>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</si>
  <si>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</si>
  <si>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</si>
  <si>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</si>
  <si>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</si>
  <si>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</si>
  <si>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</si>
  <si>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</si>
  <si>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</si>
  <si>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</si>
  <si>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</si>
  <si>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</si>
  <si>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</si>
  <si>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</si>
  <si>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</si>
  <si>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</si>
  <si>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</si>
  <si>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</si>
  <si>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</si>
  <si>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</si>
  <si>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</si>
  <si>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</si>
  <si>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</si>
  <si>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</si>
  <si>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</si>
  <si>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</si>
  <si>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</si>
  <si>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</si>
  <si>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</si>
  <si>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</si>
  <si>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</si>
  <si>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</si>
  <si>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</si>
  <si>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</si>
  <si>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</si>
  <si>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</si>
  <si>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</si>
  <si>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</si>
  <si>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</si>
  <si>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</si>
  <si>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</si>
  <si>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</si>
  <si>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</si>
  <si>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</si>
  <si>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</si>
  <si>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</si>
  <si>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</si>
  <si>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</si>
  <si>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</si>
  <si>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</si>
  <si>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</si>
  <si>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</si>
  <si>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</si>
  <si>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</si>
  <si>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</si>
  <si>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</si>
  <si>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</si>
  <si>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</si>
  <si>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</si>
  <si>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</si>
  <si>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</si>
  <si>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</si>
  <si>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</si>
  <si>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</si>
  <si>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</si>
  <si>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</si>
  <si>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</si>
  <si>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</si>
  <si>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</si>
  <si>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</si>
  <si>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</si>
  <si>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</si>
  <si>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</si>
  <si>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</si>
  <si>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</si>
  <si>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</si>
  <si>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</si>
  <si>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</si>
  <si>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</si>
  <si>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</si>
  <si>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</si>
  <si>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</si>
  <si>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</si>
  <si>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</si>
  <si>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</si>
  <si>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</si>
  <si>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</si>
  <si>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</si>
  <si>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</si>
  <si>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</si>
  <si>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</si>
  <si>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</si>
  <si>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</si>
  <si>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</si>
  <si>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</si>
  <si>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</si>
  <si>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</si>
  <si>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</si>
  <si>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</si>
  <si>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</si>
  <si>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</si>
  <si>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</si>
  <si>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</si>
  <si>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</si>
  <si>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</si>
  <si>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</si>
  <si>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</si>
  <si>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</si>
  <si>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</si>
  <si>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</si>
  <si>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</si>
  <si>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</si>
  <si>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</si>
  <si>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</si>
  <si>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</si>
  <si>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</si>
  <si>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</si>
  <si>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</si>
  <si>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</si>
  <si>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</si>
  <si>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</si>
  <si>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</si>
  <si>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</si>
  <si>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</si>
  <si>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</si>
  <si>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</si>
  <si>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</si>
  <si>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</si>
  <si>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</si>
  <si>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</si>
  <si>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</si>
  <si>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</si>
  <si>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</si>
  <si>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</si>
  <si>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</si>
  <si>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</si>
  <si>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</si>
  <si>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</si>
  <si>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</si>
  <si>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</si>
  <si>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</si>
  <si>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</si>
  <si>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</si>
  <si>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</si>
  <si>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</si>
  <si>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</si>
  <si>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</si>
  <si>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</si>
  <si>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</si>
  <si>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</si>
  <si>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</si>
  <si>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</si>
  <si>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</si>
  <si>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</si>
  <si>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</si>
  <si>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</si>
  <si>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</si>
  <si>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</si>
  <si>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</si>
  <si>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</si>
  <si>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</si>
  <si>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</si>
  <si>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</si>
  <si>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</si>
  <si>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</si>
  <si>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</si>
  <si>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</si>
  <si>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</si>
  <si>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</si>
  <si>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</si>
  <si>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</si>
  <si>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</si>
  <si>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</si>
  <si>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</si>
  <si>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</si>
  <si>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</si>
  <si>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</si>
  <si>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</si>
  <si>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</si>
  <si>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</si>
  <si>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</si>
  <si>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</si>
  <si>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</si>
  <si>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</si>
  <si>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</si>
  <si>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</si>
  <si>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</si>
  <si>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</si>
  <si>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</si>
  <si>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</si>
  <si>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</si>
  <si>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</si>
  <si>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</si>
  <si>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</si>
  <si>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</si>
  <si>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</si>
  <si>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</si>
  <si>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</si>
  <si>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</si>
  <si>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</si>
  <si>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</si>
  <si>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</si>
  <si>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</si>
  <si>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</si>
  <si>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</si>
  <si>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</si>
  <si>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</si>
  <si>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</si>
  <si>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</si>
  <si>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</si>
  <si>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</si>
  <si>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</si>
  <si>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</si>
  <si>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</si>
  <si>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</si>
  <si>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</si>
  <si>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</si>
  <si>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</si>
  <si>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</si>
  <si>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</si>
  <si>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</si>
  <si>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</si>
  <si>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</si>
  <si>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</si>
  <si>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</si>
  <si>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</si>
  <si>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</si>
  <si>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</si>
  <si>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</si>
  <si>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</si>
  <si>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</si>
  <si>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</si>
  <si>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</si>
  <si>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</si>
  <si>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</si>
  <si>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</si>
  <si>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</si>
  <si>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</si>
  <si>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</si>
  <si>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</si>
  <si>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</si>
  <si>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</si>
  <si>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</si>
  <si>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</si>
  <si>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</si>
  <si>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</si>
  <si>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</si>
  <si>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</si>
  <si>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</si>
  <si>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</si>
  <si>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</si>
  <si>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</si>
  <si>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</si>
  <si>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</si>
  <si>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</si>
  <si>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</si>
  <si>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</si>
  <si>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</si>
  <si>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</si>
  <si>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</si>
  <si>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</si>
  <si>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</si>
  <si>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</si>
  <si>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</si>
  <si>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</si>
  <si>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</si>
  <si>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</si>
  <si>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</si>
  <si>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</si>
  <si>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</si>
  <si>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</si>
  <si>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</si>
  <si>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</si>
  <si>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</si>
  <si>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</si>
  <si>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</si>
  <si>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</si>
  <si>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</si>
  <si>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</si>
  <si>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</si>
  <si>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</si>
  <si>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</si>
  <si>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</si>
  <si>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</si>
  <si>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</si>
  <si>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</si>
  <si>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</si>
  <si>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</si>
  <si>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</si>
  <si>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</si>
  <si>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</si>
  <si>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</si>
  <si>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</si>
  <si>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</si>
  <si>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</si>
  <si>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</si>
  <si>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</si>
  <si>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</si>
  <si>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</si>
  <si>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</si>
  <si>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</si>
  <si>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</si>
  <si>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</si>
  <si>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</si>
  <si>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</si>
  <si>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</si>
  <si>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</si>
  <si>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</si>
  <si>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</si>
  <si>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</si>
  <si>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</si>
  <si>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</si>
  <si>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</si>
  <si>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</si>
  <si>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</si>
  <si>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</si>
  <si>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</si>
  <si>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</si>
  <si>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</si>
  <si>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</si>
  <si>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</si>
  <si>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</si>
  <si>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</si>
  <si>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</si>
  <si>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</si>
  <si>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</si>
  <si>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</si>
  <si>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</si>
  <si>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</si>
  <si>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</si>
  <si>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</si>
  <si>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</si>
  <si>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</si>
  <si>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</si>
  <si>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</si>
  <si>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</si>
  <si>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</si>
  <si>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</si>
  <si>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</si>
  <si>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</si>
  <si>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</si>
  <si>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</si>
  <si>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</si>
  <si>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</si>
  <si>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</si>
  <si>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</si>
  <si>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</si>
  <si>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</si>
  <si>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</si>
  <si>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</si>
  <si>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</si>
  <si>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</si>
  <si>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</si>
  <si>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</si>
  <si>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</si>
  <si>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</si>
  <si>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</si>
  <si>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</si>
  <si>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</si>
  <si>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</si>
  <si>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</si>
  <si>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</si>
  <si>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</si>
  <si>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</si>
  <si>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</si>
  <si>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</si>
  <si>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</si>
  <si>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</si>
  <si>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</si>
  <si>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</si>
  <si>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</si>
  <si>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</si>
  <si>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</si>
  <si>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</si>
  <si>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</si>
  <si>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</si>
  <si>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</si>
  <si>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</si>
  <si>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</si>
  <si>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</si>
  <si>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</si>
  <si>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</si>
  <si>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</si>
  <si>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</si>
  <si>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</si>
  <si>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</si>
  <si>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</si>
  <si>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</si>
  <si>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</si>
  <si>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</si>
  <si>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</si>
  <si>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</si>
  <si>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</si>
  <si>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</si>
  <si>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</si>
  <si>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</si>
  <si>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</si>
  <si>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</si>
  <si>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</si>
  <si>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</si>
  <si>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</si>
  <si>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</si>
  <si>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</si>
  <si>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</si>
  <si>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</si>
  <si>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</si>
  <si>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</si>
  <si>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</si>
  <si>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</si>
  <si>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</si>
  <si>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</si>
  <si>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</si>
  <si>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</si>
  <si>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</si>
  <si>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</si>
  <si>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</si>
  <si>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</si>
  <si>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</si>
  <si>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</si>
  <si>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</si>
  <si>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</si>
  <si>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</si>
  <si>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</si>
  <si>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</si>
  <si>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</si>
  <si>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</si>
  <si>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</si>
  <si>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</si>
  <si>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</si>
  <si>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</si>
  <si>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</si>
  <si>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</si>
  <si>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</si>
  <si>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</si>
  <si>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</si>
  <si>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</si>
  <si>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</si>
  <si>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</si>
  <si>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</si>
  <si>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</si>
  <si>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</si>
  <si>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</si>
  <si>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</si>
  <si>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</si>
  <si>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</si>
  <si>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</si>
  <si>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</si>
  <si>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</si>
  <si>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</si>
  <si>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</si>
  <si>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</si>
  <si>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</si>
  <si>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</si>
  <si>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</si>
  <si>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</si>
  <si>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</si>
  <si>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</si>
  <si>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</si>
  <si>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</si>
  <si>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</si>
  <si>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</si>
  <si>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</si>
  <si>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</si>
  <si>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</si>
  <si>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</si>
  <si>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</si>
  <si>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</si>
  <si>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</si>
  <si>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</si>
  <si>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</si>
  <si>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</si>
  <si>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</si>
  <si>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</si>
  <si>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</si>
  <si>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</si>
  <si>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</si>
  <si>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</si>
  <si>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</si>
  <si>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</si>
  <si>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</si>
  <si>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</si>
  <si>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</si>
  <si>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</si>
  <si>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</si>
  <si>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</si>
  <si>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</si>
  <si>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</si>
  <si>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</si>
  <si>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</si>
  <si>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</si>
  <si>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</si>
  <si>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</si>
  <si>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</si>
  <si>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</si>
  <si>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</si>
  <si>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</si>
  <si>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</si>
  <si>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</si>
  <si>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</si>
  <si>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</si>
  <si>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</si>
  <si>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</si>
  <si>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</si>
  <si>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</si>
  <si>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</si>
  <si>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</si>
  <si>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</si>
  <si>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</si>
  <si>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</si>
  <si>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</si>
  <si>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</si>
  <si>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</si>
  <si>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</si>
  <si>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</si>
  <si>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</si>
  <si>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</si>
  <si>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</si>
  <si>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</si>
  <si>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</si>
  <si>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</si>
  <si>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</si>
  <si>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</si>
  <si>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</si>
  <si>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</si>
  <si>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</si>
  <si>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</si>
  <si>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</si>
  <si>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</si>
  <si>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</si>
  <si>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</si>
  <si>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</si>
  <si>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</si>
  <si>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</si>
  <si>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</si>
  <si>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</si>
  <si>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</si>
  <si>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</si>
  <si>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</si>
  <si>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</si>
  <si>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</si>
  <si>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</si>
  <si>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</si>
  <si>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</si>
  <si>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</si>
  <si>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</si>
  <si>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</si>
  <si>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</si>
  <si>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</si>
  <si>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</si>
  <si>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</si>
  <si>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</si>
  <si>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</si>
  <si>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</si>
  <si>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</si>
  <si>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</si>
  <si>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</si>
  <si>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</si>
  <si>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</si>
  <si>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</si>
  <si>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</si>
  <si>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</si>
  <si>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</si>
  <si>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</si>
  <si>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</si>
  <si>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</si>
  <si>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</si>
  <si>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</si>
  <si>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</si>
  <si>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</si>
  <si>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</si>
  <si>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</si>
  <si>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</si>
  <si>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</si>
  <si>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</si>
  <si>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</si>
  <si>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</si>
  <si>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</si>
  <si>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</si>
  <si>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</si>
  <si>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</si>
  <si>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</si>
  <si>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</si>
  <si>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</si>
  <si>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</si>
  <si>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</si>
  <si>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</si>
  <si>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</si>
  <si>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</si>
  <si>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</si>
  <si>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</si>
  <si>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</si>
  <si>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</si>
  <si>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</si>
  <si>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</si>
  <si>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</si>
  <si>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</si>
  <si>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</si>
  <si>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</si>
  <si>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</si>
  <si>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</si>
  <si>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</si>
  <si>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</si>
  <si>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</si>
  <si>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</si>
  <si>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</si>
  <si>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</si>
  <si>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</si>
  <si>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</si>
  <si>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</si>
  <si>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</si>
  <si>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</si>
  <si>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</si>
  <si>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</si>
  <si>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</si>
  <si>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</si>
  <si>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</si>
  <si>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</si>
  <si>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</si>
  <si>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</si>
  <si>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</si>
  <si>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</si>
  <si>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</si>
  <si>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</si>
  <si>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</si>
  <si>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</si>
  <si>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</si>
  <si>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</si>
  <si>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</si>
  <si>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</si>
  <si>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</si>
  <si>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</si>
  <si>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</si>
  <si>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</si>
  <si>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</si>
  <si>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</si>
  <si>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</si>
  <si>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</si>
  <si>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</si>
  <si>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</si>
  <si>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</si>
  <si>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</si>
  <si>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</si>
  <si>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</si>
  <si>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</si>
  <si>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</si>
  <si>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</si>
  <si>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</si>
  <si>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</si>
  <si>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</si>
  <si>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</si>
  <si>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</si>
  <si>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</si>
  <si>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</si>
  <si>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</si>
  <si>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</si>
  <si>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</si>
  <si>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</si>
  <si>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</si>
  <si>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</si>
  <si>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</si>
  <si>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</si>
  <si>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</si>
  <si>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</si>
  <si>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</si>
  <si>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</si>
  <si>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</si>
  <si>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</si>
  <si>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</si>
  <si>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</si>
  <si>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</si>
  <si>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</si>
  <si>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</si>
  <si>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</si>
  <si>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</si>
  <si>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</si>
  <si>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</si>
  <si>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</si>
  <si>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</si>
  <si>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</si>
  <si>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</si>
  <si>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</si>
  <si>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</si>
  <si>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</si>
  <si>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</si>
  <si>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</si>
  <si>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</si>
  <si>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</si>
  <si>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</si>
  <si>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</si>
  <si>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</si>
  <si>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</si>
  <si>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</si>
  <si>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</si>
  <si>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</si>
  <si>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</si>
  <si>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</si>
  <si>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</si>
  <si>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</si>
  <si>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</si>
  <si>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</si>
  <si>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</si>
  <si>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</si>
  <si>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</si>
  <si>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</si>
  <si>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</si>
  <si>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</si>
  <si>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</si>
  <si>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</si>
  <si>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</si>
  <si>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</si>
  <si>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</si>
  <si>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</si>
  <si>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</si>
  <si>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</si>
  <si>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</si>
  <si>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</si>
  <si>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</si>
  <si>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</si>
  <si>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</si>
  <si>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</si>
  <si>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</si>
  <si>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</si>
  <si>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</si>
  <si>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</si>
  <si>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</si>
  <si>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</si>
  <si>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</si>
  <si>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</si>
  <si>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</si>
  <si>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</si>
  <si>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</si>
  <si>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</si>
  <si>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</si>
  <si>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</si>
  <si>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</si>
  <si>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</si>
  <si>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</si>
  <si>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</si>
  <si>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</si>
  <si>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</si>
  <si>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</si>
  <si>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</si>
  <si>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</si>
  <si>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</si>
  <si>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</si>
  <si>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</si>
  <si>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</si>
  <si>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</si>
  <si>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</si>
  <si>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</si>
  <si>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</si>
  <si>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</si>
  <si>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</si>
  <si>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</si>
  <si>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</si>
  <si>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</si>
  <si>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</si>
  <si>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</si>
  <si>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</si>
  <si>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</si>
  <si>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</si>
  <si>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</si>
  <si>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</si>
  <si>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</si>
  <si>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</si>
  <si>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</si>
  <si>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</si>
  <si>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</si>
  <si>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</si>
  <si>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</si>
  <si>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</si>
  <si>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</si>
  <si>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</si>
  <si>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</si>
  <si>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</si>
  <si>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</si>
  <si>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</si>
  <si>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</si>
  <si>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</si>
  <si>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</si>
  <si>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</si>
  <si>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</si>
  <si>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</si>
  <si>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</si>
  <si>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</si>
  <si>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</si>
  <si>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</si>
  <si>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</si>
  <si>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</si>
  <si>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</si>
  <si>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</si>
  <si>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</si>
  <si>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</si>
  <si>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</si>
  <si>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</si>
  <si>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</si>
  <si>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</si>
  <si>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</si>
  <si>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</si>
  <si>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</si>
  <si>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</si>
  <si>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</si>
  <si>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</si>
  <si>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</si>
  <si>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</si>
  <si>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</si>
  <si>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</si>
  <si>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</si>
  <si>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</si>
  <si>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</si>
  <si>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</si>
  <si>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</si>
  <si>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</si>
  <si>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</si>
  <si>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</si>
  <si>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</si>
  <si>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</si>
  <si>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</si>
  <si>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</si>
  <si>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</si>
  <si>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</si>
  <si>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</si>
  <si>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</si>
  <si>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</si>
  <si>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</si>
  <si>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</si>
  <si>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</si>
  <si>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</si>
  <si>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</si>
  <si>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</si>
  <si>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</si>
  <si>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</si>
  <si>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</si>
  <si>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</si>
  <si>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</si>
  <si>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</si>
  <si>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</si>
  <si>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</si>
  <si>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</si>
  <si>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</si>
  <si>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</si>
  <si>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</si>
  <si>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</si>
  <si>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</si>
  <si>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</si>
  <si>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</si>
  <si>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</si>
  <si>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</si>
  <si>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</si>
  <si>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</si>
  <si>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</si>
  <si>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</si>
  <si>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</si>
  <si>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</si>
  <si>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</si>
  <si>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</si>
  <si>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</si>
  <si>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</si>
  <si>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</si>
  <si>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</si>
  <si>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</si>
  <si>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</si>
  <si>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</si>
  <si>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</si>
  <si>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</si>
  <si>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</si>
  <si>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</si>
  <si>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</si>
  <si>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</si>
  <si>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</si>
  <si>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</si>
  <si>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</si>
  <si>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</si>
  <si>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</si>
  <si>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</si>
  <si>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</si>
  <si>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</si>
  <si>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</si>
  <si>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</si>
  <si>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</si>
  <si>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</si>
  <si>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</si>
  <si>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</si>
  <si>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</si>
  <si>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</si>
  <si>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</si>
  <si>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</si>
  <si>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</si>
  <si>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</si>
  <si>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</si>
  <si>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</si>
  <si>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</si>
  <si>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</si>
  <si>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</si>
  <si>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</si>
  <si>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</si>
  <si>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</si>
  <si>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</si>
  <si>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</si>
  <si>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</si>
  <si>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</si>
  <si>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</si>
  <si>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</si>
  <si>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</si>
  <si>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</si>
  <si>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</si>
  <si>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</si>
  <si>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</si>
  <si>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</si>
  <si>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</si>
  <si>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</si>
  <si>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</si>
  <si>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</si>
  <si>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</si>
  <si>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</si>
  <si>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</si>
  <si>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</si>
  <si>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</si>
  <si>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</si>
  <si>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</si>
  <si>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</si>
  <si>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</si>
  <si>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</si>
  <si>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</si>
  <si>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</si>
  <si>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</si>
  <si>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</si>
  <si>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</si>
  <si>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</si>
  <si>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</si>
  <si>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</si>
  <si>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</si>
  <si>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</si>
  <si>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</si>
  <si>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</si>
  <si>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</si>
  <si>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</si>
  <si>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</si>
  <si>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</si>
  <si>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</si>
  <si>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</si>
  <si>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</si>
  <si>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</si>
  <si>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</si>
  <si>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</si>
  <si>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</si>
  <si>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</si>
  <si>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</si>
  <si>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</si>
  <si>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</si>
  <si>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</si>
  <si>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</si>
  <si>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</si>
  <si>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</si>
  <si>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</si>
  <si>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</si>
  <si>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</si>
  <si>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</si>
  <si>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</si>
  <si>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</si>
  <si>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</si>
  <si>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</si>
  <si>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</si>
  <si>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</si>
  <si>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</si>
  <si>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</si>
  <si>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</si>
  <si>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</si>
  <si>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</si>
  <si>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</si>
  <si>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</si>
  <si>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</si>
  <si>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</si>
  <si>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</si>
  <si>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</si>
  <si>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</si>
  <si>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</si>
  <si>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</si>
  <si>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</si>
  <si>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</si>
  <si>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</si>
  <si>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</si>
  <si>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</si>
  <si>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</si>
  <si>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</si>
  <si>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</si>
  <si>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</si>
  <si>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</si>
  <si>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</si>
  <si>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</si>
  <si>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</si>
  <si>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</si>
  <si>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</si>
  <si>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</si>
  <si>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</si>
  <si>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</si>
  <si>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</si>
  <si>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</si>
  <si>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</si>
  <si>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</si>
  <si>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</si>
  <si>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</si>
  <si>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</si>
  <si>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</si>
  <si>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</si>
  <si>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</si>
  <si>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</si>
  <si>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</si>
  <si>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</si>
  <si>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</si>
  <si>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</si>
  <si>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</si>
  <si>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</si>
  <si>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</si>
  <si>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</si>
  <si>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</si>
  <si>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</si>
  <si>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</si>
  <si>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</si>
  <si>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</si>
  <si>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</si>
  <si>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</si>
  <si>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</si>
  <si>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</si>
  <si>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</si>
  <si>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</si>
  <si>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</si>
  <si>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</si>
  <si>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</si>
  <si>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</si>
  <si>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</si>
  <si>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</si>
  <si>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</si>
  <si>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</si>
  <si>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</si>
  <si>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</si>
  <si>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</si>
  <si>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</si>
  <si>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</si>
  <si>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</si>
  <si>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</si>
  <si>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</si>
  <si>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</si>
  <si>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</si>
  <si>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</si>
  <si>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</si>
  <si>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</si>
  <si>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</si>
  <si>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</si>
  <si>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</si>
  <si>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</si>
  <si>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</si>
  <si>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</si>
  <si>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</si>
  <si>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</si>
  <si>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</si>
  <si>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</si>
  <si>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</si>
  <si>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</si>
  <si>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</si>
  <si>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</si>
  <si>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</si>
  <si>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</si>
  <si>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</si>
  <si>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</si>
  <si>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</si>
  <si>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</si>
  <si>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</si>
  <si>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</si>
  <si>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</si>
  <si>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</si>
  <si>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</si>
  <si>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</si>
  <si>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</si>
  <si>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</si>
  <si>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</si>
  <si>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</si>
  <si>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</si>
  <si>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</si>
  <si>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</si>
  <si>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</si>
  <si>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</si>
  <si>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</si>
  <si>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</si>
  <si>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</si>
  <si>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</si>
  <si>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</si>
  <si>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</si>
  <si>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</si>
  <si>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</si>
  <si>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</si>
  <si>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</si>
  <si>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</si>
  <si>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</si>
  <si>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</si>
  <si>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</si>
  <si>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</si>
  <si>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</si>
  <si>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</si>
  <si>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</si>
  <si>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</si>
  <si>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</si>
  <si>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</si>
  <si>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</si>
  <si>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</si>
  <si>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</si>
  <si>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</si>
  <si>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</si>
  <si>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</si>
  <si>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</si>
  <si>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</si>
  <si>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</si>
  <si>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</si>
  <si>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</si>
  <si>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</si>
  <si>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</si>
  <si>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</si>
  <si>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</si>
  <si>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</si>
  <si>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</si>
  <si>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</si>
  <si>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</si>
  <si>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</si>
  <si>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</si>
  <si>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</si>
  <si>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</si>
  <si>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</si>
  <si>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</si>
  <si>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</si>
  <si>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</si>
  <si>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</si>
  <si>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</si>
  <si>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</si>
  <si>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</si>
  <si>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</si>
  <si>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</si>
  <si>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</si>
  <si>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</si>
  <si>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</si>
  <si>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</si>
  <si>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</si>
  <si>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</si>
  <si>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</si>
  <si>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</si>
  <si>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</si>
  <si>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</si>
  <si>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</si>
  <si>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</si>
  <si>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</si>
  <si>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</si>
  <si>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</si>
  <si>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</si>
  <si>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</si>
  <si>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</si>
  <si>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</si>
  <si>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</si>
  <si>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</si>
  <si>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</si>
  <si>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</si>
  <si>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</si>
  <si>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</si>
  <si>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</si>
  <si>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</si>
  <si>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</si>
  <si>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</si>
  <si>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</si>
  <si>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</si>
  <si>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</si>
  <si>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</si>
  <si>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</si>
  <si>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</si>
  <si>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</si>
  <si>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</si>
  <si>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</si>
  <si>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</si>
  <si>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</si>
  <si>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</si>
  <si>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</si>
  <si>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</si>
  <si>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</si>
  <si>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</si>
  <si>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</si>
  <si>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</si>
  <si>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</si>
  <si>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</si>
  <si>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</si>
  <si>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</si>
  <si>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</si>
  <si>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</si>
  <si>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</si>
  <si>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</si>
  <si>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</si>
  <si>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</si>
  <si>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</si>
  <si>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</si>
  <si>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</si>
  <si>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</si>
  <si>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</si>
  <si>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</si>
  <si>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</si>
  <si>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</si>
  <si>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</si>
  <si>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</si>
  <si>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</si>
  <si>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</si>
  <si>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</si>
  <si>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</si>
  <si>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</si>
  <si>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</si>
  <si>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</si>
  <si>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</si>
  <si>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</si>
  <si>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</si>
  <si>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</si>
  <si>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</si>
  <si>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</si>
  <si>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</si>
  <si>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</si>
  <si>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</si>
  <si>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</si>
  <si>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</si>
  <si>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</si>
  <si>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</si>
  <si>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</si>
  <si>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</si>
  <si>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</si>
  <si>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</si>
  <si>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</si>
  <si>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</si>
  <si>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</si>
  <si>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</si>
  <si>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</si>
  <si>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</si>
  <si>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</si>
  <si>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</si>
  <si>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</si>
  <si>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</si>
  <si>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</si>
  <si>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</si>
  <si>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</si>
  <si>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</si>
  <si>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</si>
  <si>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</si>
  <si>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</si>
  <si>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</si>
  <si>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</si>
  <si>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</si>
  <si>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</si>
  <si>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</si>
  <si>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</si>
  <si>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</si>
  <si>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</si>
  <si>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</si>
  <si>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</si>
  <si>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</si>
  <si>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</si>
  <si>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</si>
  <si>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</si>
  <si>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</si>
  <si>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</si>
  <si>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</si>
  <si>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</si>
  <si>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</si>
  <si>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</si>
  <si>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</si>
  <si>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</si>
  <si>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</si>
  <si>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</si>
  <si>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</si>
  <si>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</si>
  <si>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</si>
  <si>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</si>
  <si>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</si>
  <si>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</si>
  <si>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</si>
  <si>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</si>
  <si>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</si>
  <si>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</si>
  <si>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</si>
  <si>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</si>
  <si>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</si>
  <si>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</si>
  <si>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</si>
  <si>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</si>
  <si>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</si>
  <si>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</si>
  <si>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</si>
  <si>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</si>
  <si>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</si>
  <si>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</si>
  <si>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</si>
  <si>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</si>
  <si>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</si>
  <si>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</si>
  <si>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</si>
  <si>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</si>
  <si>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</si>
  <si>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</si>
  <si>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</si>
  <si>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</si>
  <si>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</si>
  <si>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</si>
  <si>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</si>
  <si>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</si>
  <si>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</si>
  <si>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</si>
  <si>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</si>
  <si>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</si>
  <si>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</si>
  <si>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</si>
  <si>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</si>
  <si>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</si>
  <si>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</si>
  <si>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</si>
  <si>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</si>
  <si>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</si>
  <si>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</si>
  <si>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</si>
  <si>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</si>
  <si>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</si>
  <si>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</si>
  <si>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</si>
  <si>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</si>
  <si>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</si>
  <si>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</si>
  <si>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</si>
  <si>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</si>
  <si>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</si>
  <si>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</si>
  <si>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</si>
  <si>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</si>
  <si>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</si>
  <si>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</si>
  <si>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</si>
  <si>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</si>
  <si>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</si>
  <si>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</si>
  <si>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</si>
  <si>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</si>
  <si>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</si>
  <si>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</si>
  <si>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</si>
  <si>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</si>
  <si>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</si>
  <si>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</si>
  <si>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</si>
  <si>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</si>
  <si>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</si>
  <si>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</si>
  <si>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</si>
  <si>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</si>
  <si>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</si>
  <si>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</si>
  <si>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</si>
  <si>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</si>
  <si>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</si>
  <si>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</si>
  <si>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</si>
  <si>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</si>
  <si>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</si>
  <si>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</si>
  <si>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</si>
  <si>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</si>
  <si>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</si>
  <si>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</si>
  <si>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</si>
  <si>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</si>
  <si>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</si>
  <si>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</si>
  <si>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</si>
  <si>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</si>
  <si>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</si>
  <si>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</si>
  <si>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</si>
  <si>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</si>
  <si>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</si>
  <si>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</si>
  <si>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</si>
  <si>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</si>
  <si>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</si>
  <si>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</si>
  <si>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</si>
  <si>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</si>
  <si>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</si>
  <si>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</si>
  <si>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</si>
  <si>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</si>
  <si>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</si>
  <si>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</si>
  <si>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</si>
  <si>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</si>
  <si>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</si>
  <si>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</si>
  <si>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</si>
  <si>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</si>
  <si>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</si>
  <si>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</si>
  <si>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</si>
  <si>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</si>
  <si>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</si>
  <si>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</si>
  <si>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</si>
  <si>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</si>
  <si>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</si>
  <si>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</si>
  <si>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</si>
  <si>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</si>
  <si>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</si>
  <si>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</si>
  <si>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</si>
  <si>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</si>
  <si>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</si>
  <si>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</si>
  <si>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</si>
  <si>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</si>
  <si>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</si>
  <si>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</si>
  <si>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</si>
  <si>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</si>
  <si>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</si>
  <si>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</si>
  <si>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</si>
  <si>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</si>
  <si>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</si>
  <si>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</si>
  <si>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</si>
  <si>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</si>
  <si>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</si>
  <si>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</si>
  <si>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</si>
  <si>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</si>
  <si>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</si>
  <si>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</si>
  <si>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</si>
  <si>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</si>
  <si>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</si>
  <si>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</si>
  <si>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</si>
  <si>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</si>
  <si>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</si>
  <si>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</si>
  <si>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</si>
  <si>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</si>
  <si>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</si>
  <si>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</si>
  <si>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</si>
  <si>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</si>
  <si>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</si>
  <si>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</si>
  <si>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</si>
  <si>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</si>
  <si>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</si>
  <si>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</si>
  <si>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</si>
  <si>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</si>
  <si>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</si>
  <si>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</si>
  <si>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</si>
  <si>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</si>
  <si>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</si>
  <si>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</si>
  <si>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</si>
  <si>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</si>
  <si>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</si>
  <si>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</si>
  <si>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</si>
  <si>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</si>
  <si>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</si>
  <si>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</si>
  <si>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</si>
  <si>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</si>
  <si>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</si>
  <si>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</si>
  <si>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</si>
  <si>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</si>
  <si>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</si>
  <si>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</si>
  <si>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</si>
  <si>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</si>
  <si>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</si>
  <si>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</si>
  <si>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</si>
  <si>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</si>
  <si>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</si>
  <si>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</si>
  <si>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</si>
  <si>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</si>
  <si>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</si>
  <si>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</si>
  <si>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</si>
  <si>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</si>
  <si>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</si>
  <si>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</si>
  <si>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</si>
  <si>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</si>
  <si>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</si>
  <si>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</si>
  <si>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</si>
  <si>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</si>
  <si>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</si>
  <si>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</si>
  <si>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</si>
  <si>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</si>
  <si>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</si>
  <si>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</si>
  <si>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</si>
  <si>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</si>
  <si>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</si>
  <si>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</si>
  <si>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</si>
  <si>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</si>
  <si>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</si>
  <si>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</si>
  <si>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</si>
  <si>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</si>
  <si>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</si>
  <si>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</si>
  <si>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</si>
  <si>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</si>
  <si>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</si>
  <si>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</si>
  <si>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</si>
  <si>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</si>
  <si>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</si>
  <si>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</si>
  <si>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</si>
  <si>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</si>
  <si>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</si>
  <si>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</si>
  <si>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</si>
  <si>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</si>
  <si>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</si>
  <si>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</si>
  <si>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</si>
  <si>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</si>
  <si>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</si>
  <si>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</si>
  <si>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</si>
  <si>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</si>
  <si>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</si>
  <si>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</si>
  <si>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</si>
  <si>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</si>
  <si>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</si>
  <si>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</si>
  <si>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</si>
  <si>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</si>
  <si>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</si>
  <si>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</si>
  <si>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</si>
  <si>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</si>
  <si>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</si>
  <si>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</si>
  <si>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</si>
  <si>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</si>
  <si>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</si>
  <si>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</si>
  <si>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</si>
  <si>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</si>
  <si>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</si>
  <si>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</si>
  <si>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</si>
  <si>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</si>
  <si>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</si>
  <si>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</si>
  <si>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</si>
  <si>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</si>
  <si>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</si>
  <si>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</si>
  <si>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</si>
  <si>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</si>
  <si>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</si>
  <si>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</si>
  <si>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</si>
  <si>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</si>
  <si>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</si>
  <si>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</si>
  <si>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</si>
  <si>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</si>
  <si>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</si>
  <si>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</si>
  <si>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</si>
  <si>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</si>
  <si>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</si>
  <si>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</si>
  <si>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</si>
  <si>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</si>
  <si>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</si>
  <si>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</si>
  <si>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</si>
  <si>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</si>
  <si>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</si>
  <si>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</si>
  <si>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</si>
  <si>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</si>
  <si>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</si>
  <si>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</si>
  <si>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</si>
  <si>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</si>
  <si>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</si>
  <si>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</si>
  <si>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</si>
  <si>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</si>
  <si>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</si>
  <si>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</si>
  <si>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</si>
  <si>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</si>
  <si>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</si>
  <si>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</si>
  <si>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</si>
  <si>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</si>
  <si>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</si>
  <si>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</si>
  <si>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</si>
  <si>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</si>
  <si>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</si>
  <si>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</si>
  <si>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</si>
  <si>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</si>
  <si>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</si>
  <si>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</si>
  <si>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</si>
  <si>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</si>
  <si>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</si>
  <si>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</si>
  <si>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</si>
  <si>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</si>
  <si>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</si>
  <si>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</si>
  <si>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</si>
  <si>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</si>
  <si>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</si>
  <si>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</si>
  <si>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</si>
  <si>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</si>
  <si>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</si>
  <si>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</si>
  <si>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</si>
  <si>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</si>
  <si>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</si>
  <si>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</si>
  <si>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</si>
  <si>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</si>
  <si>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</si>
  <si>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</si>
  <si>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</si>
  <si>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</si>
  <si>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</si>
  <si>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</si>
  <si>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</si>
  <si>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</si>
  <si>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</si>
  <si>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</si>
  <si>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</si>
  <si>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</si>
  <si>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</si>
  <si>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</si>
  <si>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</si>
  <si>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</si>
  <si>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</si>
  <si>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</si>
  <si>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</si>
  <si>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</si>
  <si>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</si>
  <si>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</si>
  <si>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</si>
  <si>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</si>
  <si>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</si>
  <si>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</si>
  <si>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</si>
  <si>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</si>
  <si>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</si>
  <si>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</si>
  <si>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</si>
  <si>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</si>
  <si>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</si>
  <si>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</si>
  <si>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</si>
  <si>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</si>
  <si>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</si>
  <si>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</si>
  <si>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</si>
  <si>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</si>
  <si>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</si>
  <si>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</si>
  <si>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</si>
  <si>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</si>
  <si>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</si>
  <si>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</si>
  <si>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</si>
  <si>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</si>
  <si>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</si>
  <si>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</si>
  <si>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</si>
  <si>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</si>
  <si>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</si>
  <si>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</si>
  <si>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</si>
  <si>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</si>
  <si>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</si>
  <si>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</si>
  <si>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</si>
  <si>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</si>
  <si>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</si>
  <si>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</si>
  <si>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</si>
  <si>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</si>
  <si>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</si>
  <si>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</si>
  <si>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</si>
  <si>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</si>
  <si>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</si>
  <si>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</si>
  <si>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</si>
  <si>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</si>
  <si>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</si>
  <si>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</si>
  <si>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</si>
  <si>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</si>
  <si>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</si>
  <si>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</si>
  <si>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</si>
  <si>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</si>
  <si>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</si>
  <si>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</si>
  <si>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</si>
  <si>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</si>
  <si>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</si>
  <si>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</si>
  <si>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</si>
  <si>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</si>
  <si>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</si>
  <si>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</si>
  <si>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</si>
  <si>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</si>
  <si>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</si>
  <si>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</si>
  <si>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</si>
  <si>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</si>
  <si>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</si>
  <si>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</si>
  <si>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</si>
  <si>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</si>
  <si>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</si>
  <si>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</si>
  <si>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</si>
  <si>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</si>
  <si>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</si>
  <si>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</si>
  <si>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</si>
  <si>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</si>
  <si>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</si>
  <si>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</si>
  <si>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</si>
  <si>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</si>
  <si>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</si>
  <si>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</si>
  <si>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</si>
  <si>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</si>
  <si>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</si>
  <si>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</si>
  <si>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</si>
  <si>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</si>
  <si>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</si>
  <si>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</si>
  <si>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</si>
  <si>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</si>
  <si>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</si>
  <si>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</si>
  <si>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</si>
  <si>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</si>
  <si>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</si>
  <si>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</si>
  <si>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</si>
  <si>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</si>
  <si>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</si>
  <si>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</si>
  <si>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</si>
  <si>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</si>
  <si>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</si>
  <si>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</si>
  <si>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</si>
  <si>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</si>
  <si>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</si>
  <si>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</si>
  <si>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</si>
  <si>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</si>
  <si>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</si>
  <si>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</si>
  <si>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</si>
  <si>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</si>
  <si>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</si>
  <si>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</si>
  <si>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</si>
  <si>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</si>
  <si>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</si>
  <si>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</si>
  <si>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</si>
  <si>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</si>
  <si>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</si>
  <si>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</si>
  <si>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</si>
  <si>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</si>
  <si>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</si>
  <si>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</si>
  <si>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</si>
  <si>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</si>
  <si>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</si>
  <si>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</si>
  <si>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</si>
  <si>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</si>
  <si>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</si>
  <si>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</si>
  <si>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</si>
  <si>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</si>
  <si>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</si>
  <si>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</si>
  <si>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</si>
  <si>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</si>
  <si>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</si>
  <si>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</si>
  <si>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</si>
  <si>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</si>
  <si>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</si>
  <si>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</si>
  <si>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</si>
  <si>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</si>
  <si>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</si>
  <si>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</si>
  <si>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</si>
  <si>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</si>
  <si>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</si>
  <si>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</si>
  <si>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</si>
  <si>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</si>
  <si>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</si>
  <si>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</si>
  <si>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</si>
  <si>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</si>
  <si>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</si>
  <si>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</si>
  <si>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</si>
  <si>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</si>
  <si>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</si>
  <si>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</si>
  <si>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</si>
  <si>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</si>
  <si>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</si>
  <si>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</si>
  <si>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</si>
  <si>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</si>
  <si>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</si>
  <si>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</si>
  <si>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</si>
  <si>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</si>
  <si>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</si>
  <si>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</si>
  <si>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</si>
  <si>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</si>
  <si>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</si>
  <si>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</si>
  <si>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</si>
  <si>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</si>
  <si>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</si>
  <si>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</si>
  <si>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</si>
  <si>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</si>
  <si>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</si>
  <si>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</si>
  <si>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</si>
  <si>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</si>
  <si>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</si>
  <si>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</si>
  <si>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</si>
  <si>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</si>
  <si>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</si>
  <si>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</si>
  <si>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</si>
  <si>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</si>
  <si>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</si>
  <si>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</si>
  <si>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</si>
  <si>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</si>
  <si>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</si>
  <si>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</si>
  <si>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</si>
  <si>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</si>
  <si>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</si>
  <si>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</si>
  <si>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</si>
  <si>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</si>
  <si>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</si>
  <si>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</si>
  <si>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</si>
  <si>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</si>
  <si>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</si>
  <si>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</si>
  <si>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</si>
  <si>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</si>
  <si>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</si>
  <si>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</si>
  <si>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</si>
  <si>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</si>
  <si>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</si>
  <si>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</si>
  <si>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</si>
  <si>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</si>
  <si>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</si>
  <si>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</si>
  <si>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</si>
  <si>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</si>
  <si>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</si>
  <si>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</si>
  <si>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</si>
  <si>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</si>
  <si>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</si>
  <si>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</si>
  <si>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</si>
  <si>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</si>
  <si>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</si>
  <si>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</si>
  <si>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</si>
  <si>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</si>
  <si>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</si>
  <si>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</si>
  <si>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</si>
  <si>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</si>
  <si>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</si>
  <si>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</si>
  <si>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</si>
  <si>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</si>
  <si>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</si>
  <si>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</si>
  <si>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</si>
  <si>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</si>
  <si>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</si>
  <si>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</si>
  <si>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</si>
  <si>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</si>
  <si>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</si>
  <si>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</si>
  <si>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</si>
  <si>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</si>
  <si>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</si>
  <si>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</si>
  <si>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</si>
  <si>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</si>
  <si>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</si>
  <si>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</si>
  <si>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</si>
  <si>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</si>
  <si>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</si>
  <si>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</si>
  <si>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</si>
  <si>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</si>
  <si>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</si>
  <si>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</si>
  <si>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</si>
  <si>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</si>
  <si>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</si>
  <si>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</si>
  <si>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</si>
  <si>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</si>
  <si>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</si>
  <si>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</si>
  <si>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</si>
  <si>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</si>
  <si>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</si>
  <si>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</si>
  <si>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</si>
  <si>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</si>
  <si>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</si>
  <si>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</si>
  <si>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</si>
  <si>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</si>
  <si>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</si>
  <si>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</si>
  <si>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</si>
  <si>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</si>
  <si>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</si>
  <si>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</si>
  <si>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</si>
  <si>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</si>
  <si>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</si>
  <si>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</si>
  <si>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</si>
  <si>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</si>
  <si>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</si>
  <si>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</si>
  <si>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</si>
  <si>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</si>
  <si>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</si>
  <si>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</si>
  <si>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</si>
  <si>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</si>
  <si>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</si>
  <si>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</si>
  <si>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</si>
  <si>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</si>
  <si>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</si>
  <si>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</si>
  <si>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</si>
  <si>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</si>
  <si>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</si>
  <si>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</si>
  <si>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</si>
  <si>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</si>
  <si>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</si>
  <si>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</si>
  <si>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</si>
  <si>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</si>
  <si>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</si>
  <si>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</si>
  <si>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</si>
  <si>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</si>
  <si>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</si>
  <si>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</si>
  <si>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</si>
  <si>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</si>
  <si>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</si>
  <si>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</si>
  <si>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</si>
  <si>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</si>
  <si>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</si>
  <si>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</si>
  <si>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</si>
  <si>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</si>
  <si>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</si>
  <si>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</si>
  <si>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</si>
  <si>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</si>
  <si>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</si>
  <si>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</si>
  <si>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</si>
  <si>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</si>
  <si>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</si>
  <si>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</si>
  <si>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</si>
  <si>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</si>
  <si>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</si>
  <si>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</si>
  <si>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</si>
  <si>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</si>
  <si>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</si>
  <si>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</si>
  <si>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</si>
  <si>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</si>
  <si>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</si>
  <si>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</si>
  <si>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</si>
  <si>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</si>
  <si>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</si>
  <si>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</si>
  <si>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</si>
  <si>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</si>
  <si>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</si>
  <si>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</si>
  <si>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</si>
  <si>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</si>
  <si>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</si>
  <si>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</si>
  <si>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</si>
  <si>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</si>
  <si>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</si>
  <si>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</si>
  <si>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</si>
  <si>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</si>
  <si>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</si>
  <si>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</si>
  <si>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</si>
  <si>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</si>
  <si>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</si>
  <si>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</si>
  <si>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</si>
  <si>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</si>
  <si>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</si>
  <si>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</si>
  <si>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</si>
  <si>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</si>
  <si>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</si>
  <si>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</si>
  <si>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</si>
  <si>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</si>
  <si>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</si>
  <si>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</si>
  <si>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</si>
  <si>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</si>
  <si>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</si>
  <si>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</si>
  <si>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</si>
  <si>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</si>
  <si>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</si>
  <si>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</si>
  <si>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</si>
  <si>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</si>
  <si>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</si>
  <si>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</si>
  <si>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</si>
  <si>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</si>
  <si>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</si>
  <si>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</si>
  <si>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</si>
  <si>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</si>
  <si>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</si>
  <si>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</si>
  <si>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</si>
  <si>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</si>
  <si>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</si>
  <si>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</si>
  <si>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</si>
  <si>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</si>
  <si>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</si>
  <si>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</si>
  <si>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</si>
  <si>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</si>
  <si>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</si>
  <si>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</si>
  <si>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</si>
  <si>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</si>
  <si>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</si>
  <si>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</si>
  <si>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</si>
  <si>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</si>
  <si>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</si>
  <si>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</si>
  <si>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</si>
  <si>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</si>
  <si>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</si>
  <si>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</si>
  <si>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</si>
  <si>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</si>
  <si>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</si>
  <si>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</si>
  <si>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</si>
  <si>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</si>
  <si>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</si>
  <si>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</si>
  <si>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</si>
  <si>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</si>
  <si>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</si>
  <si>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</si>
  <si>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</si>
  <si>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</si>
  <si>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</si>
  <si>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</si>
  <si>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</si>
  <si>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</si>
  <si>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</si>
  <si>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</si>
  <si>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</si>
  <si>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</si>
  <si>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</si>
  <si>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</si>
  <si>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</si>
  <si>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</si>
  <si>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</si>
  <si>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</si>
  <si>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</si>
  <si>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</si>
  <si>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</si>
  <si>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</si>
  <si>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</si>
  <si>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</si>
  <si>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</si>
  <si>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</si>
  <si>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</si>
  <si>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</si>
  <si>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</si>
  <si>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</si>
  <si>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</si>
  <si>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</si>
  <si>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</si>
  <si>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</si>
  <si>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</si>
  <si>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</si>
  <si>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</si>
  <si>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</si>
  <si>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</si>
  <si>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</si>
  <si>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</si>
  <si>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</si>
  <si>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</si>
  <si>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</si>
  <si>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</si>
  <si>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</si>
  <si>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</si>
  <si>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</si>
  <si>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</si>
  <si>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</si>
  <si>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</si>
  <si>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</si>
  <si>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</si>
  <si>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</si>
  <si>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</si>
  <si>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</si>
  <si>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</si>
  <si>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</si>
  <si>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</si>
  <si>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</si>
  <si>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</si>
  <si>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</si>
  <si>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</si>
  <si>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</si>
  <si>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</si>
  <si>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</si>
  <si>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</si>
  <si>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</si>
  <si>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</si>
  <si>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</si>
  <si>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</si>
  <si>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</si>
  <si>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</si>
  <si>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</si>
  <si>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</si>
  <si>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</si>
  <si>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</si>
  <si>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</si>
  <si>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</si>
  <si>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</si>
  <si>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</si>
  <si>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</si>
  <si>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</si>
  <si>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</si>
  <si>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</si>
  <si>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</si>
  <si>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</si>
  <si>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</si>
  <si>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</si>
  <si>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</si>
  <si>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</si>
  <si>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</si>
  <si>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</si>
  <si>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</si>
  <si>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</si>
  <si>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</si>
  <si>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</si>
  <si>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</si>
  <si>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</si>
  <si>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</si>
  <si>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</si>
  <si>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</si>
  <si>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</si>
  <si>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</si>
  <si>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</si>
  <si>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</si>
  <si>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</si>
  <si>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</si>
  <si>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</si>
  <si>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</si>
  <si>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</si>
  <si>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</si>
  <si>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</si>
  <si>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</si>
  <si>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</si>
  <si>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</si>
  <si>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</si>
  <si>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</si>
  <si>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</si>
  <si>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</si>
  <si>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</si>
  <si>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</si>
  <si>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</si>
  <si>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</si>
  <si>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</si>
  <si>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</si>
  <si>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</si>
  <si>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</si>
  <si>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</si>
  <si>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</si>
  <si>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</si>
  <si>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</si>
  <si>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</si>
  <si>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</si>
  <si>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</si>
  <si>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</si>
  <si>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</si>
  <si>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</si>
  <si>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</si>
  <si>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</si>
  <si>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</si>
  <si>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</si>
  <si>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</si>
  <si>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</si>
  <si>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</si>
  <si>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</si>
  <si>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</si>
  <si>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</si>
  <si>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</si>
  <si>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</si>
  <si>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</si>
  <si>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</si>
  <si>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</si>
  <si>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</si>
  <si>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</si>
  <si>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</si>
  <si>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</si>
  <si>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</si>
  <si>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</si>
  <si>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</si>
  <si>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</si>
  <si>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</si>
  <si>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</si>
  <si>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</si>
  <si>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</si>
  <si>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</si>
  <si>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</si>
  <si>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</si>
  <si>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</si>
  <si>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</si>
  <si>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</si>
  <si>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</si>
  <si>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</si>
  <si>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</si>
  <si>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</si>
  <si>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</si>
  <si>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</si>
  <si>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</si>
  <si>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</si>
  <si>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</si>
  <si>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</si>
  <si>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</si>
  <si>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</si>
  <si>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</si>
  <si>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</si>
  <si>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</si>
  <si>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</si>
  <si>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</si>
  <si>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</si>
  <si>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</si>
  <si>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</si>
  <si>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</si>
  <si>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</si>
  <si>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</si>
  <si>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</si>
  <si>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</si>
  <si>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</si>
  <si>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</si>
  <si>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</si>
  <si>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</si>
  <si>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</si>
  <si>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</si>
  <si>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</si>
  <si>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</si>
  <si>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</si>
  <si>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</si>
  <si>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</si>
  <si>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</si>
  <si>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</si>
  <si>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</si>
  <si>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</si>
  <si>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</si>
  <si>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</si>
  <si>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</si>
  <si>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</si>
  <si>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</si>
  <si>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</si>
  <si>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</si>
  <si>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</si>
  <si>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</si>
  <si>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</si>
  <si>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</si>
  <si>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</si>
  <si>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</si>
  <si>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</si>
  <si>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</si>
  <si>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</si>
  <si>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</si>
  <si>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</si>
  <si>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</si>
  <si>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</si>
  <si>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</si>
  <si>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</si>
  <si>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</si>
  <si>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</si>
  <si>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</si>
  <si>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</si>
  <si>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</si>
  <si>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</si>
  <si>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</si>
  <si>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</si>
  <si>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</si>
  <si>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</si>
  <si>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</si>
  <si>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</si>
  <si>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</si>
  <si>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</si>
  <si>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</si>
  <si>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</si>
  <si>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</si>
  <si>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</si>
  <si>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</si>
  <si>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</si>
  <si>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</si>
  <si>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</si>
  <si>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</si>
  <si>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</si>
  <si>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</si>
  <si>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</si>
  <si>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</si>
  <si>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</si>
  <si>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</si>
  <si>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</si>
  <si>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</si>
  <si>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</si>
  <si>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</si>
  <si>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</si>
  <si>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</si>
  <si>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</si>
  <si>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</si>
  <si>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</si>
  <si>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</si>
  <si>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</si>
  <si>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</si>
  <si>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</si>
  <si>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</si>
  <si>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</si>
  <si>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</si>
  <si>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</si>
  <si>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</si>
  <si>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</si>
  <si>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</si>
  <si>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</si>
  <si>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</si>
  <si>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</si>
  <si>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</si>
  <si>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</si>
  <si>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</si>
  <si>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</si>
  <si>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</si>
  <si>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</si>
  <si>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</si>
  <si>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</si>
  <si>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</si>
  <si>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</si>
  <si>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</si>
  <si>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</si>
  <si>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</si>
  <si>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</si>
  <si>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</si>
  <si>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</si>
  <si>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</si>
  <si>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</si>
  <si>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</si>
  <si>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</si>
  <si>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</si>
  <si>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</si>
  <si>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</si>
  <si>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</si>
  <si>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</si>
  <si>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</si>
  <si>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</si>
  <si>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</si>
  <si>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</si>
  <si>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</si>
  <si>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</si>
  <si>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</si>
  <si>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</si>
  <si>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</si>
  <si>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</si>
  <si>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</si>
  <si>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</si>
  <si>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</si>
  <si>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</si>
  <si>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</si>
  <si>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</si>
  <si>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</si>
  <si>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</si>
  <si>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</si>
  <si>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</si>
  <si>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</si>
  <si>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</si>
  <si>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</si>
  <si>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</si>
  <si>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</si>
  <si>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</si>
  <si>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</si>
  <si>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</si>
  <si>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</si>
  <si>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</si>
  <si>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</si>
  <si>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</si>
  <si>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</si>
  <si>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</si>
  <si>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</si>
  <si>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</si>
  <si>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</si>
  <si>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</si>
  <si>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</si>
  <si>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</si>
  <si>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</si>
  <si>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</si>
  <si>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</si>
  <si>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</si>
  <si>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</si>
  <si>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</si>
  <si>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</si>
  <si>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</si>
  <si>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</si>
  <si>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</si>
  <si>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</si>
  <si>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</si>
  <si>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</si>
  <si>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</si>
  <si>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</si>
  <si>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</si>
  <si>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</si>
  <si>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</si>
  <si>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</si>
  <si>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</si>
  <si>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</si>
  <si>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</si>
  <si>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</si>
  <si>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</si>
  <si>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</si>
  <si>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</si>
  <si>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</si>
  <si>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</si>
  <si>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</si>
  <si>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</si>
  <si>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</si>
  <si>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</si>
  <si>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</si>
  <si>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</si>
  <si>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</si>
  <si>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</si>
  <si>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</si>
  <si>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</si>
  <si>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</si>
  <si>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</si>
  <si>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</si>
  <si>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</si>
  <si>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</si>
  <si>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</si>
  <si>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</si>
  <si>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</si>
  <si>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</si>
  <si>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</si>
  <si>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</si>
  <si>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</si>
  <si>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</si>
  <si>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</si>
  <si>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</si>
  <si>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</si>
  <si>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</si>
  <si>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</si>
  <si>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</si>
  <si>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</si>
  <si>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</si>
  <si>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</si>
  <si>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</si>
  <si>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</si>
  <si>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</si>
  <si>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</si>
  <si>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</si>
  <si>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</si>
  <si>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</si>
  <si>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</si>
  <si>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</si>
  <si>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</si>
  <si>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</si>
  <si>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</si>
  <si>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</si>
  <si>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</si>
  <si>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</si>
  <si>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</si>
  <si>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</si>
  <si>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</si>
  <si>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</si>
  <si>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</si>
  <si>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</si>
  <si>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</si>
  <si>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</si>
  <si>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</si>
  <si>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</si>
  <si>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</si>
  <si>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</si>
  <si>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</si>
  <si>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</si>
  <si>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</si>
  <si>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</si>
  <si>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</si>
  <si>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</si>
  <si>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</si>
  <si>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</si>
  <si>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</si>
  <si>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</si>
  <si>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</si>
  <si>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</si>
  <si>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</si>
  <si>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</si>
  <si>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</si>
  <si>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</si>
  <si>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</si>
  <si>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</si>
  <si>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</si>
  <si>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</si>
  <si>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</si>
  <si>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</si>
  <si>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</si>
  <si>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</si>
  <si>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</si>
  <si>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</si>
  <si>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</si>
  <si>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</si>
  <si>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</si>
  <si>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</si>
  <si>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</si>
  <si>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</si>
  <si>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</si>
  <si>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</si>
  <si>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</si>
  <si>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</si>
  <si>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</si>
  <si>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</si>
  <si>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</si>
  <si>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</si>
  <si>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</si>
  <si>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</si>
  <si>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</si>
  <si>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</si>
  <si>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</si>
  <si>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</si>
  <si>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</si>
  <si>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</si>
  <si>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</si>
  <si>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</si>
  <si>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</si>
  <si>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</si>
  <si>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</si>
  <si>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</si>
  <si>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</si>
  <si>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</si>
  <si>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</si>
  <si>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</si>
  <si>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</si>
  <si>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</si>
  <si>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</si>
  <si>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</si>
  <si>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</si>
  <si>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</si>
  <si>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</si>
  <si>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</si>
  <si>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</si>
  <si>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</si>
  <si>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</si>
  <si>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</si>
  <si>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</si>
  <si>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</si>
  <si>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</si>
  <si>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</si>
  <si>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</si>
  <si>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</si>
  <si>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</si>
  <si>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</si>
  <si>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</si>
  <si>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</si>
  <si>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</si>
  <si>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</si>
  <si>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</si>
  <si>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</si>
  <si>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</si>
  <si>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</si>
  <si>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</si>
  <si>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</si>
  <si>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</si>
  <si>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</si>
  <si>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</si>
  <si>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</si>
  <si>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</si>
  <si>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</si>
  <si>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</si>
  <si>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</si>
  <si>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</si>
  <si>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</si>
  <si>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</si>
  <si>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</si>
  <si>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</si>
  <si>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</si>
  <si>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</si>
  <si>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</si>
  <si>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</si>
  <si>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</si>
  <si>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</si>
  <si>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</si>
  <si>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</si>
  <si>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</si>
  <si>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</si>
  <si>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</si>
  <si>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</si>
  <si>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</si>
  <si>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</si>
  <si>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</si>
  <si>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</si>
  <si>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</si>
  <si>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</si>
  <si>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</si>
  <si>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</si>
  <si>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</si>
  <si>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</si>
  <si>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</si>
  <si>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</si>
  <si>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</si>
  <si>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</si>
  <si>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</si>
  <si>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</si>
  <si>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</si>
  <si>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</si>
  <si>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</si>
  <si>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</si>
  <si>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</si>
  <si>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</si>
  <si>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</si>
  <si>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</si>
  <si>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</si>
  <si>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</si>
  <si>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</si>
  <si>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</si>
  <si>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</si>
  <si>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</si>
  <si>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</si>
  <si>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</si>
  <si>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</si>
  <si>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</si>
  <si>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</si>
  <si>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</si>
  <si>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</si>
  <si>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</si>
  <si>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</si>
  <si>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</si>
  <si>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</si>
  <si>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</si>
  <si>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</si>
  <si>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</si>
  <si>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</si>
  <si>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</si>
  <si>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</si>
  <si>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</si>
  <si>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</si>
  <si>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</si>
  <si>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</si>
  <si>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</si>
  <si>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</si>
  <si>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</si>
  <si>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</si>
  <si>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</si>
  <si>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</si>
  <si>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</si>
  <si>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</si>
  <si>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</si>
  <si>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</si>
  <si>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</si>
  <si>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</si>
  <si>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</si>
  <si>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</si>
  <si>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</si>
  <si>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</si>
  <si>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</si>
  <si>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</si>
  <si>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</si>
  <si>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</si>
  <si>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</si>
  <si>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</si>
  <si>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</si>
  <si>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</si>
  <si>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</si>
  <si>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</si>
  <si>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</si>
  <si>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</si>
  <si>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</si>
  <si>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</si>
  <si>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</si>
  <si>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</si>
  <si>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</si>
  <si>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</si>
  <si>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</si>
  <si>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</si>
  <si>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</si>
  <si>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</si>
  <si>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</si>
  <si>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</si>
  <si>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</si>
  <si>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</si>
  <si>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</si>
  <si>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</si>
  <si>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</si>
  <si>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</si>
  <si>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</si>
  <si>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</si>
  <si>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</si>
  <si>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</si>
  <si>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</si>
  <si>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</si>
  <si>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</si>
  <si>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</si>
  <si>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</si>
  <si>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</si>
  <si>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</si>
  <si>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</si>
  <si>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</si>
  <si>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</si>
  <si>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</si>
  <si>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</si>
  <si>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</si>
  <si>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</si>
  <si>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</si>
  <si>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</si>
  <si>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</si>
  <si>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</si>
  <si>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</si>
  <si>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</si>
  <si>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</si>
  <si>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</si>
  <si>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</si>
  <si>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</si>
  <si>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</si>
  <si>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</si>
  <si>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</si>
  <si>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</si>
  <si>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</si>
  <si>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</si>
  <si>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</si>
  <si>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</si>
  <si>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</si>
  <si>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</si>
  <si>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</si>
  <si>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</si>
  <si>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</si>
  <si>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</si>
  <si>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</si>
  <si>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</si>
  <si>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</si>
  <si>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</si>
  <si>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</si>
  <si>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</si>
  <si>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</si>
  <si>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</si>
  <si>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</si>
  <si>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</si>
  <si>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</si>
  <si>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</si>
  <si>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</si>
  <si>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</si>
  <si>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</si>
  <si>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</si>
  <si>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</si>
  <si>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</si>
  <si>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</si>
  <si>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</si>
  <si>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</si>
  <si>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</si>
  <si>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</si>
  <si>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</si>
  <si>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</si>
  <si>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</si>
  <si>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</si>
  <si>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</si>
  <si>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</si>
  <si>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</si>
  <si>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</si>
  <si>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</si>
  <si>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</si>
  <si>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</si>
  <si>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</si>
  <si>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</si>
  <si>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</si>
  <si>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</si>
  <si>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</si>
  <si>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</si>
  <si>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</si>
  <si>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</si>
  <si>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</si>
  <si>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</si>
  <si>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</si>
  <si>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</si>
  <si>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</si>
  <si>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</si>
  <si>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</si>
  <si>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</si>
  <si>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</si>
  <si>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</si>
  <si>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</si>
  <si>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</si>
  <si>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</si>
  <si>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</si>
  <si>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</si>
  <si>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</si>
  <si>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</si>
  <si>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</si>
  <si>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</si>
  <si>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</si>
  <si>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</si>
  <si>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</si>
  <si>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</si>
  <si>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</si>
  <si>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</si>
  <si>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</si>
  <si>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</si>
  <si>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</si>
  <si>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</si>
  <si>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</si>
  <si>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</si>
  <si>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</si>
  <si>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</si>
  <si>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</si>
  <si>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</si>
  <si>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</si>
  <si>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</si>
  <si>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</si>
  <si>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</si>
  <si>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</si>
  <si>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</si>
  <si>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</si>
  <si>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</si>
  <si>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</si>
  <si>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</si>
  <si>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</si>
  <si>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</si>
  <si>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</si>
  <si>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</si>
  <si>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</si>
  <si>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</si>
  <si>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</si>
  <si>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</si>
  <si>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</si>
  <si>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</si>
  <si>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</si>
  <si>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</si>
  <si>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</si>
  <si>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</si>
  <si>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</si>
  <si>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</si>
  <si>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</si>
  <si>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</si>
  <si>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</si>
  <si>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</si>
  <si>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</si>
  <si>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</si>
  <si>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</si>
  <si>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</si>
  <si>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</si>
  <si>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</si>
  <si>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</si>
  <si>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</si>
  <si>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</si>
  <si>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</si>
  <si>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</si>
  <si>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</si>
  <si>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</si>
  <si>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</si>
  <si>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</si>
  <si>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</si>
  <si>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</si>
  <si>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</si>
  <si>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</si>
  <si>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</si>
  <si>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</si>
  <si>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</si>
  <si>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</si>
  <si>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</si>
  <si>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</si>
  <si>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</si>
  <si>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</si>
  <si>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</si>
  <si>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</si>
  <si>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</si>
  <si>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</si>
  <si>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</si>
  <si>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</si>
  <si>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</si>
  <si>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</si>
  <si>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</si>
  <si>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</si>
  <si>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</si>
  <si>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</si>
  <si>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</si>
  <si>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</si>
  <si>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</si>
  <si>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</si>
  <si>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</si>
  <si>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</si>
  <si>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</si>
  <si>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</si>
  <si>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</si>
  <si>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</si>
  <si>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</si>
  <si>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</si>
  <si>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</si>
  <si>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</si>
  <si>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</si>
  <si>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</si>
  <si>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</si>
  <si>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</si>
  <si>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</si>
  <si>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</si>
  <si>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</si>
  <si>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</si>
  <si>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</si>
  <si>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</si>
  <si>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</si>
  <si>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</si>
  <si>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</si>
  <si>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</si>
  <si>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</si>
  <si>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</si>
  <si>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</si>
  <si>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</si>
  <si>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</si>
  <si>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</si>
  <si>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</si>
  <si>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</si>
  <si>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</si>
  <si>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</si>
  <si>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</si>
  <si>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</si>
  <si>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</si>
  <si>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</si>
  <si>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</si>
  <si>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</si>
  <si>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</si>
  <si>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</si>
  <si>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</si>
  <si>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</si>
  <si>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</si>
  <si>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</si>
  <si>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</si>
  <si>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</si>
  <si>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</si>
  <si>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</si>
  <si>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</si>
  <si>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</si>
  <si>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</si>
  <si>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</si>
  <si>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</si>
  <si>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</si>
  <si>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</si>
  <si>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</si>
  <si>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</si>
  <si>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</si>
  <si>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</si>
  <si>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</si>
  <si>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</si>
  <si>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</si>
  <si>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</si>
  <si>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</si>
  <si>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</si>
  <si>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</si>
  <si>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</si>
  <si>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</si>
  <si>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</si>
  <si>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</si>
  <si>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</si>
  <si>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</si>
  <si>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</si>
  <si>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</si>
  <si>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</si>
  <si>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</si>
  <si>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</si>
  <si>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</si>
  <si>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</si>
  <si>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</si>
  <si>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</si>
  <si>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</si>
  <si>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</si>
  <si>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</si>
  <si>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</si>
  <si>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</si>
  <si>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</si>
  <si>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</si>
  <si>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</si>
  <si>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</si>
  <si>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</si>
  <si>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</si>
  <si>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</si>
  <si>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</si>
  <si>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</si>
  <si>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</si>
  <si>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</si>
  <si>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</si>
  <si>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</si>
  <si>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</si>
  <si>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</si>
  <si>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</si>
  <si>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</si>
  <si>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</si>
  <si>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</si>
  <si>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</si>
  <si>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</si>
  <si>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</si>
  <si>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</si>
  <si>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</si>
  <si>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</si>
  <si>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</si>
  <si>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</si>
  <si>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</si>
  <si>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</si>
  <si>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</si>
  <si>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</si>
  <si>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</si>
  <si>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</si>
  <si>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</si>
  <si>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</si>
  <si>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</si>
  <si>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</si>
  <si>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</si>
  <si>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</si>
  <si>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</si>
  <si>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</si>
  <si>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</si>
  <si>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</si>
  <si>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</si>
  <si>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</si>
  <si>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</si>
  <si>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</si>
  <si>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</si>
  <si>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</si>
  <si>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</si>
  <si>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</si>
  <si>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</si>
  <si>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</si>
  <si>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</si>
  <si>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</si>
  <si>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</si>
  <si>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</si>
  <si>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</si>
  <si>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</si>
  <si>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</si>
  <si>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</si>
  <si>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</si>
  <si>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</si>
  <si>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</si>
  <si>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</si>
  <si>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</si>
  <si>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</si>
  <si>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</si>
  <si>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</si>
  <si>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</si>
  <si>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</si>
  <si>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</si>
  <si>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</si>
  <si>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</si>
  <si>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</si>
  <si>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</si>
  <si>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</si>
  <si>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</si>
  <si>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</si>
  <si>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</si>
  <si>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</si>
  <si>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</si>
  <si>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</si>
  <si>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</si>
  <si>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</si>
  <si>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</si>
  <si>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</si>
  <si>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</si>
  <si>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</si>
  <si>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</si>
  <si>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</si>
  <si>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</si>
  <si>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</si>
  <si>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</si>
  <si>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</si>
  <si>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</si>
  <si>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</si>
  <si>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</si>
  <si>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</si>
  <si>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</si>
  <si>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</si>
  <si>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</si>
  <si>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</si>
  <si>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</si>
  <si>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</si>
  <si>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</si>
  <si>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</si>
  <si>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</si>
  <si>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</si>
  <si>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</si>
  <si>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</si>
  <si>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</si>
  <si>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</si>
  <si>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</si>
  <si>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</si>
  <si>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</si>
  <si>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</si>
  <si>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</si>
  <si>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</si>
  <si>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</si>
  <si>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</si>
  <si>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</si>
  <si>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</si>
  <si>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</si>
  <si>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</si>
  <si>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</si>
  <si>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</si>
  <si>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</si>
  <si>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</si>
  <si>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</si>
  <si>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</si>
  <si>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</si>
  <si>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</si>
  <si>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</si>
  <si>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</si>
  <si>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</si>
  <si>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</si>
  <si>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</si>
  <si>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</si>
  <si>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</si>
  <si>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</si>
  <si>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</si>
  <si>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</si>
  <si>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</si>
  <si>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</si>
  <si>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</si>
  <si>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</si>
  <si>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</si>
  <si>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</si>
  <si>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</si>
  <si>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</si>
  <si>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</si>
  <si>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</si>
  <si>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</si>
  <si>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</si>
  <si>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</si>
  <si>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</si>
  <si>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</si>
  <si>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</si>
  <si>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</si>
  <si>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</si>
  <si>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</si>
  <si>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</si>
  <si>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</si>
  <si>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</si>
  <si>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</si>
  <si>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</si>
  <si>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</si>
  <si>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</si>
  <si>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</si>
  <si>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</si>
  <si>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</si>
  <si>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</si>
  <si>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</si>
  <si>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</si>
  <si>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</si>
  <si>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</si>
  <si>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</si>
  <si>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</si>
  <si>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</si>
  <si>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</si>
  <si>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</si>
  <si>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</si>
  <si>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</si>
  <si>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</si>
  <si>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</si>
  <si>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</si>
  <si>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</si>
  <si>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</si>
  <si>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</si>
  <si>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</si>
  <si>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</si>
  <si>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</si>
  <si>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</si>
  <si>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</si>
  <si>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</si>
  <si>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</si>
  <si>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</si>
  <si>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</si>
  <si>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</si>
  <si>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</si>
  <si>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</si>
  <si>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</si>
  <si>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</si>
  <si>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</si>
  <si>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</si>
  <si>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</si>
  <si>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</si>
  <si>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</si>
  <si>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</si>
  <si>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</si>
  <si>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</si>
  <si>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</si>
  <si>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</si>
  <si>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</si>
  <si>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</si>
  <si>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</si>
  <si>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</si>
  <si>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</si>
  <si>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</si>
  <si>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</si>
  <si>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</si>
  <si>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</si>
  <si>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</si>
  <si>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</si>
  <si>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</si>
  <si>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</si>
  <si>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</si>
  <si>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</si>
  <si>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</si>
  <si>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</si>
  <si>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</si>
  <si>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</si>
  <si>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</si>
  <si>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</si>
  <si>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</si>
  <si>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</si>
  <si>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</si>
  <si>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</si>
  <si>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</si>
  <si>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</si>
  <si>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</si>
  <si>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</si>
  <si>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</si>
  <si>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</si>
  <si>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</si>
  <si>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</si>
  <si>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</si>
  <si>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</si>
  <si>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</si>
  <si>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</si>
  <si>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</si>
  <si>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</si>
  <si>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</si>
  <si>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</si>
  <si>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</si>
  <si>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</si>
  <si>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</si>
  <si>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</si>
  <si>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</si>
  <si>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</si>
  <si>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</si>
  <si>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</si>
  <si>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</si>
  <si>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</si>
  <si>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</si>
  <si>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</si>
  <si>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</si>
  <si>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</si>
  <si>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</si>
  <si>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</si>
  <si>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</si>
  <si>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</si>
  <si>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</si>
  <si>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</si>
  <si>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</si>
  <si>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</si>
  <si>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</si>
  <si>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</si>
  <si>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</si>
  <si>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</si>
  <si>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</si>
  <si>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</si>
  <si>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</si>
  <si>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</si>
  <si>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</si>
  <si>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</si>
  <si>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</si>
  <si>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</si>
  <si>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</si>
  <si>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</si>
  <si>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</si>
  <si>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</si>
  <si>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</si>
  <si>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</si>
  <si>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</si>
  <si>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</si>
  <si>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</si>
  <si>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</si>
  <si>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</si>
  <si>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</si>
  <si>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</si>
  <si>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</si>
  <si>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</si>
  <si>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</si>
  <si>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</si>
  <si>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</si>
  <si>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</si>
  <si>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</si>
  <si>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</si>
  <si>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</si>
  <si>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</si>
  <si>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</si>
  <si>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</si>
  <si>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</si>
  <si>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</si>
  <si>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</si>
  <si>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</si>
  <si>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</si>
  <si>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</si>
  <si>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</si>
  <si>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</si>
  <si>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</si>
  <si>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</si>
  <si>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</si>
  <si>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</si>
  <si>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</si>
  <si>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</si>
  <si>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</si>
  <si>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</si>
  <si>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</si>
  <si>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</si>
  <si>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</si>
  <si>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</si>
  <si>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</si>
  <si>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</si>
  <si>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</si>
  <si>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</si>
  <si>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</si>
  <si>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</si>
  <si>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</si>
  <si>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</si>
  <si>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</si>
  <si>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</si>
  <si>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</si>
  <si>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</si>
  <si>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</si>
  <si>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</si>
  <si>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</si>
  <si>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</si>
  <si>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</si>
  <si>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</si>
  <si>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</si>
  <si>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</si>
  <si>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</si>
  <si>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</si>
  <si>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</si>
  <si>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</si>
  <si>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</si>
  <si>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</si>
  <si>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</si>
  <si>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</si>
  <si>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</si>
  <si>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</si>
  <si>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</si>
  <si>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</si>
  <si>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</si>
  <si>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</si>
  <si>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</si>
  <si>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</si>
  <si>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</si>
  <si>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</si>
  <si>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</si>
  <si>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</si>
  <si>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</si>
  <si>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</si>
  <si>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</si>
  <si>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</si>
  <si>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</si>
  <si>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</si>
  <si>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</si>
  <si>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</si>
  <si>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</si>
  <si>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</si>
  <si>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</si>
  <si>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</si>
  <si>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</si>
  <si>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</si>
  <si>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</si>
  <si>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</si>
  <si>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</si>
  <si>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</si>
  <si>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</si>
  <si>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</si>
  <si>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</si>
  <si>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</si>
  <si>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</si>
  <si>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</si>
  <si>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</si>
  <si>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</si>
  <si>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</si>
  <si>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</si>
  <si>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</si>
  <si>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</si>
  <si>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</si>
  <si>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</si>
  <si>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</si>
  <si>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</si>
  <si>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</si>
  <si>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</si>
  <si>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</si>
  <si>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</si>
  <si>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</si>
  <si>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</si>
  <si>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</si>
  <si>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</si>
  <si>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</si>
  <si>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</si>
  <si>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</si>
  <si>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</si>
  <si>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</si>
  <si>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</si>
  <si>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</si>
  <si>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</si>
  <si>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</si>
  <si>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</si>
  <si>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</si>
  <si>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</si>
  <si>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</si>
  <si>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</si>
  <si>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</si>
  <si>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</si>
  <si>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</si>
  <si>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</si>
  <si>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</si>
  <si>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</si>
  <si>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</si>
  <si>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</si>
  <si>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</si>
  <si>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</si>
  <si>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</si>
  <si>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</si>
  <si>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</si>
  <si>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</si>
  <si>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</si>
  <si>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</si>
  <si>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</si>
  <si>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</si>
  <si>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</si>
  <si>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</si>
  <si>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</si>
  <si>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</si>
  <si>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</si>
  <si>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</si>
  <si>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</si>
  <si>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</si>
  <si>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</si>
  <si>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</si>
  <si>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</si>
  <si>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</si>
  <si>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</si>
  <si>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</si>
  <si>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</si>
  <si>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</si>
  <si>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</si>
  <si>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</si>
  <si>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</si>
  <si>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</si>
  <si>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</si>
  <si>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</si>
  <si>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</si>
  <si>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</si>
  <si>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</si>
  <si>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</si>
  <si>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</si>
  <si>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</si>
  <si>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</si>
  <si>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</si>
  <si>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</si>
  <si>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</si>
  <si>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</si>
  <si>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</si>
  <si>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</si>
  <si>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</si>
  <si>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</si>
  <si>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</si>
  <si>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</si>
  <si>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</si>
  <si>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</si>
  <si>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</si>
  <si>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</si>
  <si>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</si>
  <si>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</si>
  <si>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</si>
  <si>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</si>
  <si>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</si>
  <si>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</si>
  <si>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</si>
  <si>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</si>
  <si>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</si>
  <si>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</si>
  <si>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</si>
  <si>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</si>
  <si>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</si>
  <si>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</si>
  <si>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</si>
  <si>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</si>
  <si>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</si>
  <si>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</si>
  <si>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</si>
  <si>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</si>
  <si>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</si>
  <si>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</si>
  <si>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</si>
  <si>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</si>
  <si>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</si>
  <si>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</si>
  <si>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</si>
  <si>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</si>
  <si>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</si>
  <si>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</si>
  <si>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</si>
  <si>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</si>
  <si>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</si>
  <si>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</si>
  <si>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</si>
  <si>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</si>
  <si>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</si>
  <si>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</si>
  <si>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</si>
  <si>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</si>
  <si>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</si>
  <si>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</si>
  <si>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</si>
  <si>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</si>
  <si>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</si>
  <si>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</si>
  <si>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</si>
  <si>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</si>
  <si>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</si>
  <si>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</si>
  <si>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</si>
  <si>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</si>
  <si>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</si>
  <si>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</si>
  <si>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</si>
  <si>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</si>
  <si>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</si>
  <si>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</si>
  <si>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</si>
  <si>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</si>
  <si>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</si>
  <si>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</si>
  <si>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</si>
  <si>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</si>
  <si>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</si>
  <si>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</si>
  <si>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</si>
  <si>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</si>
  <si>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</si>
  <si>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</si>
  <si>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</si>
  <si>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</si>
  <si>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</si>
  <si>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</si>
  <si>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</si>
  <si>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</si>
  <si>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</si>
  <si>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</si>
  <si>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</si>
  <si>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</si>
  <si>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</si>
  <si>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</si>
  <si>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</si>
  <si>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</si>
  <si>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</si>
  <si>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</si>
  <si>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</si>
  <si>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</si>
  <si>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</si>
  <si>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</si>
  <si>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</si>
  <si>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</si>
  <si>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</si>
  <si>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</si>
  <si>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</si>
  <si>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</si>
  <si>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</si>
  <si>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</si>
  <si>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</si>
  <si>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</si>
  <si>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</si>
  <si>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</si>
  <si>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</si>
  <si>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</si>
  <si>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</si>
  <si>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</si>
  <si>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</si>
  <si>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</si>
  <si>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</si>
  <si>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</si>
  <si>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</si>
  <si>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</si>
  <si>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</si>
  <si>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</si>
  <si>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</si>
  <si>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</si>
  <si>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</si>
  <si>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</si>
  <si>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</si>
  <si>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</si>
  <si>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</si>
  <si>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</si>
  <si>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</si>
  <si>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</si>
  <si>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</si>
  <si>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</si>
  <si>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</si>
  <si>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</si>
  <si>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</si>
  <si>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</si>
  <si>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</si>
  <si>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</si>
  <si>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</si>
  <si>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</si>
  <si>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</si>
  <si>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</si>
  <si>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</si>
  <si>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</si>
  <si>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</si>
  <si>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</si>
  <si>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</si>
  <si>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</si>
  <si>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</si>
  <si>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</si>
  <si>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</si>
  <si>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</si>
  <si>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</si>
  <si>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</si>
  <si>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</si>
  <si>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</si>
  <si>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</si>
  <si>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</si>
  <si>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</si>
  <si>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</si>
  <si>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</si>
  <si>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</si>
  <si>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</si>
  <si>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</si>
  <si>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</si>
  <si>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</si>
  <si>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</si>
  <si>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</si>
  <si>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</si>
  <si>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</si>
  <si>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</si>
  <si>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</si>
  <si>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</si>
  <si>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</si>
  <si>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</si>
  <si>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</si>
  <si>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</si>
  <si>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</si>
  <si>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</si>
  <si>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</si>
  <si>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</si>
  <si>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</si>
  <si>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</si>
  <si>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</si>
  <si>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</si>
  <si>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</si>
  <si>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</si>
  <si>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</si>
  <si>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</si>
  <si>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</si>
  <si>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</si>
  <si>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</si>
  <si>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</si>
  <si>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</si>
  <si>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</si>
  <si>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</si>
  <si>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</si>
  <si>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</si>
  <si>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</si>
  <si>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</si>
  <si>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</si>
  <si>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</si>
  <si>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</si>
  <si>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</si>
  <si>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</si>
  <si>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</si>
  <si>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</si>
  <si>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</si>
  <si>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</si>
  <si>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</si>
  <si>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</si>
  <si>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</si>
  <si>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</si>
  <si>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</si>
  <si>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</si>
  <si>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</si>
  <si>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</si>
  <si>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</si>
  <si>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</si>
  <si>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</si>
  <si>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</si>
  <si>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</si>
  <si>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</si>
  <si>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</si>
  <si>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</si>
  <si>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</si>
  <si>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</si>
  <si>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</si>
  <si>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</si>
  <si>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</si>
  <si>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</si>
  <si>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</si>
  <si>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</si>
  <si>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</si>
  <si>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</si>
  <si>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</si>
  <si>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</si>
  <si>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</si>
  <si>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</si>
  <si>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</si>
  <si>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</si>
  <si>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</si>
  <si>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</si>
  <si>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</si>
  <si>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</si>
  <si>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</si>
  <si>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</si>
  <si>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</si>
  <si>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</si>
  <si>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</si>
  <si>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</si>
  <si>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</si>
  <si>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</si>
  <si>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</si>
  <si>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</si>
  <si>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</si>
  <si>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</si>
  <si>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</si>
  <si>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</si>
  <si>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</si>
  <si>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</si>
  <si>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</si>
  <si>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</si>
  <si>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</si>
  <si>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</si>
  <si>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</si>
  <si>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</si>
  <si>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</si>
  <si>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</si>
  <si>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</si>
  <si>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</si>
  <si>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</si>
  <si>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</si>
  <si>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</si>
  <si>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</si>
  <si>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</si>
  <si>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</si>
  <si>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</si>
  <si>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</si>
  <si>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</si>
  <si>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</si>
  <si>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</si>
  <si>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</si>
  <si>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</si>
  <si>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</si>
  <si>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</si>
  <si>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</si>
  <si>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</si>
  <si>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</si>
  <si>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</si>
  <si>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</si>
  <si>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</si>
  <si>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</si>
  <si>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</si>
  <si>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</si>
  <si>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</si>
  <si>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</si>
  <si>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</si>
  <si>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</si>
  <si>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</si>
  <si>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</si>
  <si>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</si>
  <si>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</si>
  <si>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</si>
  <si>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</si>
  <si>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</si>
  <si>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</si>
  <si>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</si>
  <si>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</si>
  <si>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</si>
  <si>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</si>
  <si>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</si>
  <si>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</si>
  <si>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</si>
  <si>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</si>
  <si>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</si>
  <si>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</si>
  <si>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</si>
  <si>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</si>
  <si>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</si>
  <si>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</si>
  <si>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</si>
  <si>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</si>
  <si>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</si>
  <si>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</si>
  <si>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</si>
  <si>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</si>
  <si>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</si>
  <si>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</si>
  <si>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</si>
  <si>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</si>
  <si>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</si>
  <si>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</si>
  <si>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</si>
  <si>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</si>
  <si>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</si>
  <si>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</si>
  <si>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</si>
  <si>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</si>
  <si>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</si>
  <si>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</si>
  <si>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</si>
  <si>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</si>
  <si>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</si>
  <si>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</si>
  <si>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</si>
  <si>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</si>
  <si>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</si>
  <si>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</si>
  <si>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</si>
  <si>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</si>
  <si>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</si>
  <si>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</si>
  <si>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</si>
  <si>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</si>
  <si>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</si>
  <si>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</si>
  <si>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</si>
  <si>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</si>
  <si>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</si>
  <si>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</si>
  <si>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</si>
  <si>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</si>
  <si>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</si>
  <si>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</si>
  <si>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</si>
  <si>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</si>
  <si>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</si>
  <si>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</si>
  <si>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</si>
  <si>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</si>
  <si>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</si>
  <si>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</si>
  <si>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</si>
  <si>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</si>
  <si>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</si>
  <si>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</si>
  <si>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</si>
  <si>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</si>
  <si>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</si>
  <si>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</si>
  <si>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</si>
  <si>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</si>
  <si>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</si>
  <si>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</si>
  <si>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</si>
  <si>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</si>
  <si>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</si>
  <si>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</si>
  <si>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</si>
  <si>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</si>
  <si>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</si>
  <si>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</si>
  <si>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</si>
  <si>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</si>
  <si>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</si>
  <si>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</si>
  <si>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</si>
  <si>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</si>
  <si>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</si>
  <si>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</si>
  <si>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</si>
  <si>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</si>
  <si>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</si>
  <si>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</si>
  <si>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</si>
  <si>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</si>
  <si>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</si>
  <si>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</si>
  <si>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</si>
  <si>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</si>
  <si>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</si>
  <si>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</si>
  <si>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</si>
  <si>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</si>
  <si>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</si>
  <si>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</si>
  <si>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</si>
  <si>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</si>
  <si>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</si>
  <si>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</si>
  <si>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</si>
  <si>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</si>
  <si>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</si>
  <si>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</si>
  <si>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</si>
  <si>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</si>
  <si>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</si>
  <si>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</si>
  <si>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</si>
  <si>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</si>
  <si>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</si>
  <si>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</si>
  <si>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</si>
  <si>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</si>
  <si>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</si>
  <si>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</si>
  <si>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</si>
  <si>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</si>
  <si>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</si>
  <si>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</si>
  <si>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</si>
  <si>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</si>
  <si>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</si>
  <si>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</si>
  <si>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</si>
  <si>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</si>
  <si>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</si>
  <si>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</si>
  <si>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</si>
  <si>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</si>
  <si>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</si>
  <si>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</si>
  <si>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</si>
  <si>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</si>
  <si>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</si>
  <si>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</si>
  <si>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</si>
  <si>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</si>
  <si>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</si>
  <si>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</si>
  <si>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</si>
  <si>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</si>
  <si>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</si>
  <si>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</si>
  <si>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</si>
  <si>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</si>
  <si>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</si>
  <si>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</si>
  <si>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</si>
  <si>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</si>
  <si>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</si>
  <si>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</si>
  <si>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</si>
  <si>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</si>
  <si>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</si>
  <si>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</si>
  <si>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</si>
  <si>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</si>
  <si>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</si>
  <si>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</si>
  <si>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</si>
  <si>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</si>
  <si>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</si>
  <si>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</si>
  <si>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</si>
  <si>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</si>
  <si>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</si>
  <si>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</si>
  <si>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</si>
  <si>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</si>
  <si>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</si>
  <si>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</si>
  <si>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</si>
  <si>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</si>
  <si>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</si>
  <si>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</si>
  <si>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</si>
  <si>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</si>
  <si>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</si>
  <si>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</si>
  <si>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</si>
  <si>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</si>
  <si>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</si>
  <si>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</si>
  <si>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</si>
  <si>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</si>
  <si>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</si>
  <si>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</si>
  <si>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</si>
  <si>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</si>
  <si>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</si>
  <si>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</si>
  <si>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</si>
  <si>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</si>
  <si>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</si>
  <si>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</si>
  <si>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</si>
  <si>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</si>
  <si>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</si>
  <si>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</si>
  <si>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</si>
  <si>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</si>
  <si>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</si>
  <si>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</si>
  <si>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</si>
  <si>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</si>
  <si>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</si>
  <si>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</si>
  <si>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</si>
  <si>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</si>
  <si>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</si>
  <si>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</si>
  <si>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</si>
  <si>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</si>
  <si>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</si>
  <si>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</si>
  <si>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</si>
  <si>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</si>
  <si>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</si>
  <si>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</si>
  <si>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</si>
  <si>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</si>
  <si>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</si>
  <si>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</si>
  <si>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</si>
  <si>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</si>
  <si>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</si>
  <si>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</si>
  <si>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</si>
  <si>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</si>
  <si>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</si>
  <si>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</si>
  <si>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</si>
  <si>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</si>
  <si>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</si>
  <si>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</si>
  <si>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</si>
  <si>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</si>
  <si>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</si>
  <si>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</si>
  <si>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</si>
  <si>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</si>
  <si>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</si>
  <si>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</si>
  <si>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</si>
  <si>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</si>
  <si>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</si>
  <si>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</si>
  <si>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</si>
  <si>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</si>
  <si>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</si>
  <si>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</si>
  <si>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</si>
  <si>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</si>
  <si>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</si>
  <si>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</si>
  <si>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</si>
  <si>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</si>
  <si>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</si>
  <si>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</si>
  <si>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</si>
  <si>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</si>
  <si>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</si>
  <si>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</si>
  <si>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</si>
  <si>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</si>
  <si>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</si>
  <si>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</si>
  <si>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</si>
  <si>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</si>
  <si>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</si>
  <si>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</si>
  <si>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</si>
  <si>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</si>
  <si>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</si>
  <si>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</si>
  <si>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</si>
  <si>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</si>
  <si>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</si>
  <si>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</si>
  <si>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</si>
  <si>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</si>
  <si>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</si>
  <si>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</si>
  <si>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</si>
  <si>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</si>
  <si>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</si>
  <si>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</si>
  <si>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</si>
  <si>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</si>
  <si>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</si>
  <si>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</si>
  <si>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</si>
  <si>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</si>
  <si>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</si>
  <si>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</si>
  <si>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</si>
  <si>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</si>
  <si>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</si>
  <si>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</si>
  <si>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</si>
  <si>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</si>
  <si>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</si>
  <si>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</si>
  <si>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</si>
  <si>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</si>
  <si>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</si>
  <si>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</si>
  <si>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</si>
  <si>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</si>
  <si>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</si>
  <si>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</si>
  <si>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</si>
  <si>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</si>
  <si>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</si>
  <si>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</si>
  <si>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</si>
  <si>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</si>
  <si>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</si>
  <si>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</si>
  <si>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</si>
  <si>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</si>
  <si>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</si>
  <si>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</si>
  <si>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</si>
  <si>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</si>
  <si>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</si>
  <si>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</si>
  <si>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</si>
  <si>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</si>
  <si>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</si>
  <si>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</si>
  <si>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</si>
  <si>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</si>
  <si>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</si>
  <si>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</si>
  <si>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</si>
  <si>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</si>
  <si>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</si>
  <si>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</si>
  <si>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</si>
  <si>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</si>
  <si>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</si>
  <si>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</si>
  <si>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</si>
  <si>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</si>
  <si>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</si>
  <si>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</si>
  <si>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</si>
  <si>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</si>
  <si>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</si>
  <si>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</si>
  <si>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</si>
  <si>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</si>
  <si>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</si>
  <si>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</si>
  <si>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</si>
  <si>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</si>
  <si>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</si>
  <si>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</si>
  <si>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</si>
  <si>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</si>
  <si>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</si>
  <si>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</si>
  <si>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</si>
  <si>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</si>
  <si>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</si>
  <si>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</si>
  <si>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</si>
  <si>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</si>
  <si>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</si>
  <si>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</si>
  <si>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</si>
  <si>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</si>
  <si>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</si>
  <si>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</si>
  <si>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</si>
  <si>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</si>
  <si>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</si>
  <si>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</si>
  <si>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</si>
  <si>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</si>
  <si>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</si>
  <si>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</si>
  <si>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</si>
  <si>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</si>
  <si>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</si>
  <si>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</si>
  <si>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</si>
  <si>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</si>
  <si>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</si>
  <si>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</si>
  <si>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</si>
  <si>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</si>
  <si>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</si>
  <si>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</si>
  <si>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</si>
  <si>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</si>
  <si>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</si>
  <si>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</si>
  <si>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</si>
  <si>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</si>
  <si>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</si>
  <si>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</si>
  <si>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</si>
  <si>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</si>
  <si>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</si>
  <si>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</si>
  <si>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</si>
  <si>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</si>
  <si>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</si>
  <si>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</si>
  <si>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</si>
  <si>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</si>
  <si>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</si>
  <si>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</si>
  <si>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</si>
  <si>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</si>
  <si>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</si>
  <si>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</si>
  <si>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</si>
  <si>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</si>
  <si>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</si>
  <si>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</si>
  <si>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</si>
  <si>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</si>
  <si>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</si>
  <si>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</si>
  <si>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</si>
  <si>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</si>
  <si>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</si>
  <si>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</si>
  <si>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</si>
  <si>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</si>
  <si>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</si>
  <si>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</si>
  <si>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</si>
  <si>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</si>
  <si>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</si>
  <si>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</si>
  <si>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</si>
  <si>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</si>
  <si>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</si>
  <si>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</si>
  <si>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</si>
  <si>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</si>
  <si>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</si>
  <si>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</si>
  <si>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</si>
  <si>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</si>
  <si>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</si>
  <si>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</si>
  <si>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</si>
  <si>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</si>
  <si>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</si>
  <si>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</si>
  <si>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</si>
  <si>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</si>
  <si>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</si>
  <si>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</si>
  <si>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</si>
  <si>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</si>
  <si>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</si>
  <si>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</si>
  <si>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</si>
  <si>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</si>
  <si>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</si>
  <si>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</si>
  <si>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</si>
  <si>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</si>
  <si>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</si>
  <si>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</si>
  <si>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</si>
  <si>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</si>
  <si>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</si>
  <si>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</si>
  <si>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</si>
  <si>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</si>
  <si>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</si>
  <si>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</si>
  <si>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</si>
  <si>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</si>
  <si>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</si>
  <si>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</si>
  <si>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</si>
  <si>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</si>
  <si>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</si>
  <si>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</si>
  <si>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</si>
  <si>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</si>
  <si>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</si>
  <si>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</si>
  <si>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</si>
  <si>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</si>
  <si>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</si>
  <si>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</si>
  <si>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</si>
  <si>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</si>
  <si>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</si>
  <si>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</si>
  <si>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</si>
  <si>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</si>
  <si>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</si>
  <si>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</si>
  <si>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</si>
  <si>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</si>
  <si>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</si>
  <si>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</si>
  <si>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</si>
  <si>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</si>
  <si>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</si>
  <si>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</si>
  <si>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</si>
  <si>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</si>
  <si>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</si>
  <si>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</si>
  <si>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</si>
  <si>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</si>
  <si>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</si>
  <si>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</si>
  <si>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</si>
  <si>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</si>
  <si>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</si>
  <si>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</si>
  <si>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</si>
  <si>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</si>
  <si>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</si>
  <si>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</si>
  <si>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</si>
  <si>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</si>
  <si>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</si>
  <si>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</si>
  <si>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</si>
  <si>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</si>
  <si>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</si>
  <si>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</si>
  <si>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</si>
  <si>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</si>
  <si>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</si>
  <si>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</si>
  <si>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</si>
  <si>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</si>
  <si>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</si>
  <si>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</si>
  <si>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</si>
  <si>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</si>
  <si>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</si>
  <si>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</si>
  <si>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</si>
  <si>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</si>
  <si>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</si>
  <si>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</si>
  <si>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</si>
  <si>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</si>
  <si>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</si>
  <si>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</si>
  <si>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</si>
  <si>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</si>
  <si>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</si>
  <si>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</si>
  <si>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</si>
  <si>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</si>
  <si>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</si>
  <si>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</si>
  <si>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</si>
  <si>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</si>
  <si>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</si>
  <si>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</si>
  <si>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</si>
  <si>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</si>
  <si>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</si>
  <si>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</si>
  <si>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</si>
  <si>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</si>
  <si>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</si>
  <si>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</si>
  <si>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</si>
  <si>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</si>
  <si>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</si>
  <si>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</si>
  <si>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</si>
  <si>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</si>
  <si>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</si>
  <si>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</si>
  <si>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</si>
  <si>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</si>
  <si>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</si>
  <si>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</si>
  <si>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</si>
  <si>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</si>
  <si>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</si>
  <si>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</si>
  <si>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</si>
  <si>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</si>
  <si>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</si>
  <si>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</si>
  <si>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</si>
  <si>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</si>
  <si>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</si>
  <si>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</si>
  <si>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</si>
  <si>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</si>
  <si>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</si>
  <si>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</si>
  <si>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</si>
  <si>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</si>
  <si>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</si>
  <si>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</si>
  <si>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</si>
  <si>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</si>
  <si>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</si>
  <si>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</si>
  <si>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</si>
  <si>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</si>
  <si>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</si>
  <si>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</si>
  <si>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</si>
  <si>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</si>
  <si>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</si>
  <si>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</si>
  <si>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</si>
  <si>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</si>
  <si>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</si>
  <si>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</si>
  <si>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</si>
  <si>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</si>
  <si>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</si>
  <si>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</si>
  <si>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</si>
  <si>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</si>
  <si>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</si>
  <si>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</si>
  <si>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</si>
  <si>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</si>
  <si>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</si>
  <si>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</si>
  <si>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</si>
  <si>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</si>
  <si>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</si>
  <si>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</si>
  <si>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</si>
  <si>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</si>
  <si>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</si>
  <si>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</si>
  <si>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</si>
  <si>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</si>
  <si>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</si>
  <si>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</si>
  <si>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</si>
  <si>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</si>
  <si>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</si>
  <si>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</si>
  <si>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</si>
  <si>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</si>
  <si>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</si>
  <si>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</si>
  <si>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</si>
  <si>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</si>
  <si>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</si>
  <si>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</si>
  <si>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</si>
  <si>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</si>
  <si>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</si>
  <si>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</si>
  <si>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</si>
  <si>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</si>
  <si>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</si>
  <si>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</si>
  <si>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</si>
  <si>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</si>
  <si>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</si>
  <si>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</si>
  <si>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</si>
  <si>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</si>
  <si>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</si>
  <si>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</si>
  <si>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</si>
  <si>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</si>
  <si>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</si>
  <si>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</si>
  <si>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</si>
  <si>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</si>
  <si>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</si>
  <si>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</si>
  <si>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</si>
  <si>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</si>
  <si>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</si>
  <si>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</si>
  <si>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</si>
  <si>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</si>
  <si>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</si>
  <si>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</si>
  <si>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</si>
  <si>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</si>
  <si>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</si>
  <si>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</si>
  <si>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</si>
  <si>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</si>
  <si>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</si>
  <si>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</si>
  <si>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</si>
  <si>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</si>
  <si>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</si>
  <si>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</si>
  <si>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</si>
  <si>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</si>
  <si>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</si>
  <si>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</si>
  <si>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</si>
  <si>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</si>
  <si>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</si>
  <si>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</si>
  <si>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</si>
  <si>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</si>
  <si>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</si>
  <si>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</si>
  <si>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</si>
  <si>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</si>
  <si>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</si>
  <si>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</si>
  <si>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</si>
  <si>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</si>
  <si>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</si>
  <si>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</si>
  <si>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</si>
  <si>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</si>
  <si>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</si>
  <si>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</si>
  <si>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</si>
  <si>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</si>
  <si>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</si>
  <si>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</si>
  <si>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</si>
  <si>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</si>
  <si>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</si>
  <si>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</si>
  <si>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</si>
  <si>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</si>
  <si>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</si>
  <si>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</si>
  <si>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</si>
  <si>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</si>
  <si>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</si>
  <si>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</si>
  <si>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</si>
  <si>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</si>
  <si>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</si>
  <si>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</si>
  <si>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</si>
  <si>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</si>
  <si>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</si>
  <si>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</si>
  <si>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</si>
  <si>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</si>
  <si>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</si>
  <si>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</si>
  <si>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</si>
  <si>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</si>
  <si>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</si>
  <si>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</si>
  <si>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</si>
  <si>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</si>
  <si>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</si>
  <si>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</si>
  <si>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</si>
  <si>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</si>
  <si>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</si>
  <si>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</si>
  <si>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</si>
  <si>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</si>
  <si>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</si>
  <si>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</si>
  <si>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</si>
  <si>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</si>
  <si>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</si>
  <si>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</si>
  <si>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</si>
  <si>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</si>
  <si>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</si>
  <si>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</si>
  <si>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</si>
  <si>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</si>
  <si>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</si>
  <si>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</si>
  <si>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</si>
  <si>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</si>
  <si>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</si>
  <si>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</si>
  <si>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</si>
  <si>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</si>
  <si>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</si>
  <si>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</si>
  <si>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</si>
  <si>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</si>
  <si>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</si>
  <si>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</si>
  <si>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</si>
  <si>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</si>
  <si>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</si>
  <si>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</si>
  <si>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</si>
  <si>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</si>
  <si>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</si>
  <si>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</si>
  <si>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</si>
  <si>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</si>
  <si>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</si>
  <si>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</si>
  <si>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</si>
  <si>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</si>
  <si>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</si>
  <si>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</si>
  <si>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</si>
  <si>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</si>
  <si>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</si>
  <si>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</si>
  <si>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</si>
  <si>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</si>
  <si>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</si>
  <si>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</si>
  <si>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</si>
  <si>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</si>
  <si>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</si>
  <si>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</si>
  <si>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</si>
  <si>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</si>
  <si>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</si>
  <si>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</si>
  <si>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</si>
  <si>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</si>
  <si>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</si>
  <si>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</si>
  <si>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</si>
  <si>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</si>
  <si>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</si>
  <si>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</si>
  <si>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</si>
  <si>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</si>
  <si>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</si>
  <si>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</si>
  <si>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</si>
  <si>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</si>
  <si>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</si>
  <si>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</si>
  <si>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</si>
  <si>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</si>
  <si>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</si>
  <si>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</si>
  <si>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</si>
  <si>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</si>
  <si>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</si>
  <si>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</si>
  <si>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</si>
  <si>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</si>
  <si>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</si>
  <si>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</si>
  <si>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</si>
  <si>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</si>
  <si>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</si>
  <si>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</si>
  <si>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</si>
  <si>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</si>
  <si>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</si>
  <si>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</si>
  <si>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</si>
  <si>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</si>
  <si>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</si>
  <si>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</si>
  <si>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</si>
  <si>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</si>
  <si>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</si>
  <si>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</si>
  <si>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</si>
  <si>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</si>
  <si>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</si>
  <si>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</si>
  <si>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</si>
  <si>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</si>
  <si>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</si>
  <si>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</si>
  <si>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</si>
  <si>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</si>
  <si>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</si>
  <si>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</si>
  <si>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</si>
  <si>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</si>
  <si>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</si>
  <si>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</si>
  <si>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</si>
  <si>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</si>
  <si>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</si>
  <si>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</si>
  <si>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</si>
  <si>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</si>
  <si>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</si>
  <si>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</si>
  <si>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</si>
  <si>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</si>
  <si>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</si>
  <si>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</si>
  <si>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</si>
  <si>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</si>
  <si>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</si>
  <si>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</si>
  <si>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</si>
  <si>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</si>
  <si>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</si>
  <si>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</si>
  <si>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</si>
  <si>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</si>
  <si>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</si>
  <si>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</si>
  <si>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</si>
  <si>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</si>
  <si>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</si>
  <si>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</si>
  <si>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</si>
  <si>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</si>
  <si>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</si>
  <si>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</si>
  <si>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</si>
  <si>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</si>
  <si>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</si>
  <si>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</si>
  <si>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</si>
  <si>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</si>
  <si>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</si>
  <si>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</si>
  <si>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</si>
  <si>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</si>
  <si>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</si>
  <si>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</si>
  <si>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</si>
  <si>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</si>
  <si>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</si>
  <si>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</si>
  <si>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</si>
  <si>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</si>
  <si>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</si>
  <si>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</si>
  <si>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</si>
  <si>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</si>
  <si>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</si>
  <si>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</si>
  <si>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</si>
  <si>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</si>
  <si>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</si>
  <si>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</si>
  <si>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</si>
  <si>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</si>
  <si>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</si>
  <si>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</si>
  <si>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</si>
  <si>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</si>
  <si>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</si>
  <si>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</si>
  <si>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</si>
  <si>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</si>
  <si>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</si>
  <si>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</si>
  <si>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</si>
  <si>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</si>
  <si>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</si>
  <si>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</si>
  <si>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</si>
  <si>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</si>
  <si>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</si>
  <si>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</si>
  <si>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</si>
  <si>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</si>
  <si>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</si>
  <si>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</si>
  <si>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</si>
  <si>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</si>
  <si>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</si>
  <si>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</si>
  <si>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</si>
  <si>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</si>
  <si>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</si>
  <si>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</si>
  <si>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</si>
  <si>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</si>
  <si>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</si>
  <si>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</si>
  <si>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</si>
  <si>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</si>
  <si>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</si>
  <si>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</si>
  <si>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</si>
  <si>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</si>
  <si>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</si>
  <si>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</si>
  <si>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</si>
  <si>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</si>
  <si>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</si>
  <si>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</si>
  <si>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</si>
  <si>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</si>
  <si>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</si>
  <si>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</si>
  <si>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</si>
  <si>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</si>
  <si>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</si>
  <si>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</si>
  <si>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</si>
  <si>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</si>
  <si>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</si>
  <si>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</si>
  <si>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</si>
  <si>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</si>
  <si>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</si>
  <si>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</si>
  <si>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</si>
  <si>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</si>
  <si>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</si>
  <si>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</si>
  <si>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</si>
  <si>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</si>
  <si>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</si>
  <si>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</si>
  <si>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</si>
  <si>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</si>
  <si>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</si>
  <si>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</si>
  <si>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</si>
  <si>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</si>
  <si>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</si>
  <si>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</si>
  <si>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</si>
  <si>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</si>
  <si>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</si>
  <si>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</si>
  <si>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</si>
  <si>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</si>
  <si>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</si>
  <si>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</si>
  <si>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</si>
  <si>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</si>
  <si>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</si>
  <si>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</si>
  <si>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</si>
  <si>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</si>
  <si>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</si>
  <si>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</si>
  <si>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</si>
  <si>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</si>
  <si>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</si>
  <si>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</si>
  <si>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</si>
  <si>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</si>
  <si>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</si>
  <si>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</si>
  <si>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</si>
  <si>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</si>
  <si>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</si>
  <si>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</si>
  <si>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</si>
  <si>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</si>
  <si>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</si>
  <si>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</si>
  <si>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</si>
  <si>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</si>
  <si>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</si>
  <si>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</si>
  <si>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</si>
  <si>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</si>
  <si>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</si>
  <si>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</si>
  <si>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</si>
  <si>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</si>
  <si>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</si>
  <si>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</si>
  <si>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</si>
  <si>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</si>
  <si>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</si>
  <si>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</si>
  <si>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</si>
  <si>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</si>
  <si>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</si>
  <si>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</si>
  <si>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</si>
  <si>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</si>
  <si>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</si>
  <si>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</si>
  <si>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</si>
  <si>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</si>
  <si>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</si>
  <si>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</si>
  <si>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</si>
  <si>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</si>
  <si>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</si>
  <si>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</si>
  <si>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</si>
  <si>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</si>
  <si>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</si>
  <si>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</si>
  <si>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</si>
  <si>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</si>
  <si>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</si>
  <si>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</si>
  <si>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</si>
  <si>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</si>
  <si>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</si>
  <si>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</si>
  <si>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</si>
  <si>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</si>
  <si>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</si>
  <si>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</si>
  <si>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</si>
  <si>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</si>
  <si>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</si>
  <si>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</si>
  <si>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</si>
  <si>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</si>
  <si>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</si>
  <si>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</si>
  <si>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</si>
  <si>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</si>
  <si>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</si>
  <si>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</si>
  <si>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</si>
  <si>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</si>
  <si>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</si>
  <si>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</si>
  <si>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</si>
  <si>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</si>
  <si>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</si>
  <si>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</si>
  <si>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</si>
  <si>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</si>
  <si>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</si>
  <si>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</si>
  <si>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</si>
  <si>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</si>
  <si>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</si>
  <si>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</si>
  <si>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</si>
  <si>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</si>
  <si>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</si>
  <si>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</si>
  <si>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</si>
  <si>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</si>
  <si>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</si>
  <si>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</si>
  <si>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</si>
  <si>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</si>
  <si>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</si>
  <si>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</si>
  <si>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</si>
  <si>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</si>
  <si>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</si>
  <si>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</si>
  <si>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</si>
  <si>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</si>
  <si>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</si>
  <si>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</si>
  <si>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</si>
  <si>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</si>
  <si>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</si>
  <si>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</si>
  <si>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</si>
  <si>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</si>
  <si>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</si>
  <si>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</si>
  <si>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</si>
  <si>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</si>
  <si>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</si>
  <si>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</si>
  <si>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</si>
  <si>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</si>
  <si>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</si>
  <si>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</si>
  <si>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</si>
  <si>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</si>
  <si>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</si>
  <si>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</si>
  <si>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</si>
  <si>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</si>
  <si>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</si>
  <si>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</si>
  <si>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</si>
  <si>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</si>
  <si>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</si>
  <si>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</si>
  <si>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</si>
  <si>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</si>
  <si>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</si>
  <si>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</si>
  <si>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</si>
  <si>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</si>
  <si>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</si>
  <si>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</si>
  <si>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</si>
  <si>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</si>
  <si>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</si>
  <si>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</si>
  <si>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</si>
  <si>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</si>
  <si>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</si>
  <si>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</si>
  <si>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</si>
  <si>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</si>
  <si>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</si>
  <si>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</si>
  <si>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</si>
  <si>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</si>
  <si>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</si>
  <si>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</si>
  <si>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</si>
  <si>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</si>
  <si>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</si>
  <si>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</si>
  <si>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</si>
  <si>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</si>
  <si>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</si>
  <si>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</si>
  <si>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</si>
  <si>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</si>
  <si>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</si>
  <si>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</si>
  <si>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</si>
  <si>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</si>
  <si>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</si>
  <si>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</si>
  <si>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</si>
  <si>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</si>
  <si>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</si>
  <si>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</si>
  <si>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</si>
  <si>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</si>
  <si>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</si>
  <si>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</si>
  <si>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</si>
  <si>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</si>
  <si>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</si>
  <si>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</si>
  <si>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</si>
  <si>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</si>
  <si>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</si>
  <si>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</si>
  <si>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</si>
  <si>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</si>
  <si>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</si>
  <si>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</si>
  <si>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</si>
  <si>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</si>
  <si>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</si>
  <si>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</si>
  <si>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</si>
  <si>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</si>
  <si>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</si>
  <si>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</si>
  <si>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</si>
  <si>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</si>
  <si>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</si>
  <si>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</si>
  <si>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</si>
  <si>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</si>
  <si>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</si>
  <si>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</si>
  <si>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</si>
  <si>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</si>
  <si>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</si>
  <si>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</si>
  <si>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</si>
  <si>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</si>
  <si>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</si>
  <si>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</si>
  <si>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</si>
  <si>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</si>
  <si>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</si>
  <si>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</si>
  <si>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</si>
  <si>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</si>
  <si>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</si>
  <si>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</si>
  <si>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</si>
  <si>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</si>
  <si>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</si>
  <si>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</si>
  <si>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</si>
  <si>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</si>
  <si>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</si>
  <si>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</si>
  <si>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</si>
  <si>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</si>
  <si>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</si>
  <si>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</si>
  <si>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</si>
  <si>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</si>
  <si>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</si>
  <si>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</si>
  <si>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</si>
  <si>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</si>
  <si>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</si>
  <si>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</si>
  <si>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</si>
  <si>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</si>
  <si>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</si>
  <si>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</si>
  <si>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</si>
  <si>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</si>
  <si>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</si>
  <si>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</si>
  <si>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</si>
  <si>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</si>
  <si>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</si>
  <si>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</si>
  <si>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</si>
  <si>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</si>
  <si>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</si>
  <si>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</si>
  <si>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</si>
  <si>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</si>
  <si>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</si>
  <si>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</si>
  <si>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</si>
  <si>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</si>
  <si>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</si>
  <si>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</si>
  <si>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</si>
  <si>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</si>
  <si>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</si>
  <si>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</si>
  <si>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</si>
  <si>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</si>
  <si>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</si>
  <si>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</si>
  <si>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</si>
  <si>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</si>
  <si>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</si>
  <si>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</si>
  <si>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</si>
  <si>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</si>
  <si>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</si>
  <si>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</si>
  <si>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</si>
  <si>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</si>
  <si>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</si>
  <si>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</si>
  <si>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</si>
  <si>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</si>
  <si>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</si>
  <si>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</si>
  <si>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</si>
  <si>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</si>
  <si>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</si>
  <si>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</si>
  <si>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</si>
  <si>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</si>
  <si>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</si>
  <si>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</si>
  <si>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</si>
  <si>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</si>
  <si>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</si>
  <si>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</si>
  <si>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</si>
  <si>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</si>
  <si>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</si>
  <si>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</si>
  <si>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</si>
  <si>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</si>
  <si>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</si>
  <si>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</si>
  <si>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</si>
  <si>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</si>
  <si>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</si>
  <si>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</si>
  <si>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</si>
  <si>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</si>
  <si>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</si>
  <si>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</si>
  <si>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</si>
  <si>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</si>
  <si>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</si>
  <si>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</si>
  <si>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</si>
  <si>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</si>
  <si>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</si>
  <si>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</si>
  <si>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</si>
  <si>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</si>
  <si>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</si>
  <si>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</si>
  <si>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</si>
  <si>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</si>
  <si>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</si>
  <si>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</si>
  <si>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</si>
  <si>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</si>
  <si>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</si>
  <si>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</si>
  <si>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</si>
  <si>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</si>
  <si>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</si>
  <si>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</si>
  <si>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</si>
  <si>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</si>
  <si>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</si>
  <si>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</si>
  <si>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</si>
  <si>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</si>
  <si>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</si>
  <si>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</si>
  <si>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</si>
  <si>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</si>
  <si>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</si>
  <si>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</si>
  <si>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</si>
  <si>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</si>
  <si>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</si>
  <si>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</si>
  <si>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</si>
  <si>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</si>
  <si>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</si>
  <si>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</si>
  <si>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</si>
  <si>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</si>
  <si>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</si>
  <si>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</si>
  <si>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</si>
  <si>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</si>
  <si>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</si>
  <si>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</si>
  <si>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</si>
  <si>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</si>
  <si>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</si>
  <si>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</si>
  <si>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</si>
  <si>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</si>
  <si>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</si>
  <si>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</si>
  <si>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</si>
  <si>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</si>
  <si>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</si>
  <si>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</si>
  <si>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</si>
  <si>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</si>
  <si>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</si>
  <si>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</si>
  <si>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</si>
  <si>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</si>
  <si>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</si>
  <si>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</si>
  <si>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</si>
  <si>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</si>
  <si>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</si>
  <si>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</si>
  <si>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</si>
  <si>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</si>
  <si>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</si>
  <si>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</si>
  <si>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</si>
  <si>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</si>
  <si>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</si>
  <si>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</si>
  <si>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</si>
  <si>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</si>
  <si>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</si>
  <si>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</si>
  <si>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</si>
  <si>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</si>
  <si>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</si>
  <si>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</si>
  <si>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</si>
  <si>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</si>
  <si>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</si>
  <si>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</si>
  <si>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</si>
  <si>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</si>
  <si>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</si>
  <si>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</si>
  <si>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</si>
  <si>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</si>
  <si>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</si>
  <si>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</si>
  <si>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</si>
  <si>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</si>
  <si>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</si>
  <si>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</si>
  <si>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</si>
  <si>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</si>
  <si>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</si>
  <si>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</si>
  <si>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</si>
  <si>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</si>
  <si>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</si>
  <si>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</si>
  <si>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</si>
  <si>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</si>
  <si>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</si>
  <si>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</si>
  <si>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</si>
  <si>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</si>
  <si>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</si>
  <si>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</si>
  <si>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</si>
  <si>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</si>
  <si>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</si>
  <si>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</si>
  <si>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</si>
  <si>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</si>
  <si>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</si>
  <si>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</si>
  <si>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</si>
  <si>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</si>
  <si>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</si>
  <si>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</si>
  <si>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</si>
  <si>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</si>
  <si>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</si>
  <si>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</si>
  <si>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</si>
  <si>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</si>
  <si>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</si>
  <si>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</si>
  <si>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</si>
  <si>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</si>
  <si>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</si>
  <si>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</si>
  <si>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</si>
  <si>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</si>
  <si>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</si>
  <si>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</si>
  <si>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</si>
  <si>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</si>
  <si>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</si>
  <si>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</si>
  <si>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</si>
  <si>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</si>
  <si>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</si>
  <si>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</si>
  <si>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</si>
  <si>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</si>
  <si>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</si>
  <si>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</si>
  <si>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</si>
  <si>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</si>
  <si>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</si>
  <si>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</si>
  <si>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</si>
  <si>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</si>
  <si>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</si>
  <si>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</si>
  <si>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</si>
  <si>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</si>
  <si>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</si>
  <si>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</si>
  <si>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</si>
  <si>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</si>
  <si>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</si>
  <si>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</si>
  <si>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</si>
  <si>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</si>
  <si>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</si>
  <si>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</si>
  <si>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</si>
  <si>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</si>
  <si>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</si>
  <si>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</si>
  <si>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</si>
  <si>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</si>
  <si>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</si>
  <si>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</si>
  <si>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</si>
  <si>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</si>
  <si>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</si>
  <si>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</si>
  <si>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</si>
  <si>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</si>
  <si>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</si>
  <si>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</si>
  <si>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</si>
  <si>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</si>
  <si>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</si>
  <si>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</si>
  <si>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</si>
  <si>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</si>
  <si>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</si>
  <si>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</si>
  <si>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</si>
  <si>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</si>
  <si>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</si>
  <si>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</si>
  <si>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</si>
  <si>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</si>
  <si>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</si>
  <si>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</si>
  <si>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</si>
  <si>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</si>
  <si>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</si>
  <si>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</si>
  <si>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</si>
  <si>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</si>
  <si>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</si>
  <si>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</si>
  <si>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</si>
  <si>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</si>
  <si>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</si>
  <si>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</si>
  <si>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</si>
  <si>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</si>
  <si>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</si>
  <si>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</si>
  <si>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</si>
  <si>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</si>
  <si>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</si>
  <si>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</si>
  <si>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</si>
  <si>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</si>
  <si>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</si>
  <si>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</si>
  <si>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</si>
  <si>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</si>
  <si>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</si>
  <si>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</si>
  <si>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</si>
  <si>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</si>
  <si>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</si>
  <si>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</si>
  <si>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</si>
  <si>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</si>
  <si>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</si>
  <si>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</si>
  <si>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</si>
  <si>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</si>
  <si>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</si>
  <si>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</si>
  <si>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</si>
  <si>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</si>
  <si>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</si>
  <si>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</si>
  <si>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</si>
  <si>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</si>
  <si>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</si>
  <si>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</si>
  <si>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</si>
  <si>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</si>
  <si>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</si>
  <si>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</si>
  <si>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</si>
  <si>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</si>
  <si>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</si>
  <si>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</si>
  <si>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</si>
  <si>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</si>
  <si>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</si>
  <si>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</si>
  <si>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</si>
  <si>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</si>
  <si>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</si>
  <si>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</si>
  <si>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</si>
  <si>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</si>
  <si>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</si>
  <si>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</si>
  <si>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</si>
  <si>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</si>
  <si>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</si>
  <si>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</si>
  <si>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</si>
  <si>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</si>
  <si>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</si>
  <si>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</si>
  <si>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</si>
  <si>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</si>
  <si>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</si>
  <si>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</si>
  <si>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</si>
  <si>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</si>
  <si>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</si>
  <si>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</si>
  <si>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</si>
  <si>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</si>
  <si>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</si>
  <si>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</si>
  <si>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</si>
  <si>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</si>
  <si>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</si>
  <si>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</si>
  <si>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</si>
  <si>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</si>
  <si>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</si>
  <si>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</si>
  <si>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</si>
  <si>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</si>
  <si>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</si>
  <si>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</si>
  <si>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</si>
  <si>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</si>
  <si>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</si>
  <si>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</si>
  <si>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</si>
  <si>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</si>
  <si>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</si>
  <si>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</si>
  <si>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</si>
  <si>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</si>
  <si>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</si>
  <si>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</si>
  <si>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</si>
  <si>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</si>
  <si>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</si>
  <si>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</si>
  <si>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</si>
  <si>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</si>
  <si>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</si>
  <si>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</si>
  <si>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</si>
  <si>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</si>
  <si>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</si>
  <si>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</si>
  <si>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</si>
  <si>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</si>
  <si>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</si>
  <si>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</si>
  <si>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</si>
  <si>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</si>
  <si>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</si>
  <si>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</si>
  <si>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</si>
  <si>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</si>
  <si>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</si>
  <si>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</si>
  <si>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</si>
  <si>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</si>
  <si>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</si>
  <si>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</si>
  <si>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</si>
  <si>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</si>
  <si>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</si>
  <si>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</si>
  <si>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</si>
  <si>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</si>
  <si>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</si>
  <si>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</si>
  <si>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</si>
  <si>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</si>
  <si>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</si>
  <si>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</si>
  <si>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</si>
  <si>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</si>
  <si>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</si>
  <si>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</si>
  <si>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</si>
  <si>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</si>
  <si>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</si>
  <si>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</si>
  <si>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</si>
  <si>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</si>
  <si>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</si>
  <si>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</si>
  <si>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</si>
  <si>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</si>
  <si>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</si>
  <si>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</si>
  <si>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</si>
  <si>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</si>
  <si>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</si>
  <si>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</si>
  <si>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</si>
  <si>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</si>
  <si>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</si>
  <si>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</si>
  <si>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</si>
  <si>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</si>
  <si>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</si>
  <si>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</si>
  <si>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</si>
  <si>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</si>
  <si>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</si>
  <si>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</si>
  <si>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</si>
  <si>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</si>
  <si>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</si>
  <si>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</si>
  <si>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</si>
  <si>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</si>
  <si>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</si>
  <si>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</si>
  <si>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</si>
  <si>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</si>
  <si>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</si>
  <si>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</si>
  <si>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</si>
  <si>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</si>
  <si>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</si>
  <si>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</si>
  <si>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</si>
  <si>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</si>
  <si>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</si>
  <si>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</si>
  <si>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</si>
  <si>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</si>
  <si>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</si>
  <si>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</si>
  <si>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</si>
  <si>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</si>
  <si>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</si>
  <si>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</si>
  <si>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</si>
  <si>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</si>
  <si>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</si>
  <si>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</si>
  <si>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</si>
  <si>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</si>
  <si>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</si>
  <si>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</si>
  <si>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</si>
  <si>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</si>
  <si>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</si>
  <si>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</si>
  <si>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</si>
  <si>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</si>
  <si>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</si>
  <si>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</si>
  <si>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</si>
  <si>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</si>
  <si>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</si>
  <si>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</si>
  <si>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</si>
  <si>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</si>
  <si>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</si>
  <si>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</si>
  <si>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</si>
  <si>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</si>
  <si>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</si>
  <si>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</si>
  <si>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</si>
  <si>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</si>
  <si>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</si>
  <si>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</si>
  <si>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</si>
  <si>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</si>
  <si>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</si>
  <si>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</si>
  <si>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</si>
  <si>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</si>
  <si>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</si>
  <si>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</si>
  <si>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</si>
  <si>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</si>
  <si>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</si>
  <si>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</si>
  <si>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</si>
  <si>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</si>
  <si>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</si>
  <si>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</si>
  <si>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</si>
  <si>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</si>
  <si>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</si>
  <si>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</si>
  <si>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</si>
  <si>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</si>
  <si>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</si>
  <si>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</si>
  <si>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</si>
  <si>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</si>
  <si>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</si>
  <si>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</si>
  <si>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</si>
  <si>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</si>
  <si>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</si>
  <si>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</si>
  <si>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</si>
  <si>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</si>
  <si>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</si>
  <si>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</si>
  <si>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</si>
  <si>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</si>
  <si>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</si>
  <si>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</si>
  <si>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</si>
  <si>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</si>
  <si>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</si>
  <si>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</si>
  <si>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</si>
  <si>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</si>
  <si>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</si>
  <si>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</si>
  <si>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</si>
  <si>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</si>
  <si>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</si>
  <si>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</si>
  <si>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</si>
  <si>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</si>
  <si>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</si>
  <si>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</si>
  <si>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</si>
  <si>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</si>
  <si>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</si>
  <si>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</si>
  <si>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</si>
  <si>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</si>
  <si>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</si>
  <si>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</si>
  <si>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</si>
  <si>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</si>
  <si>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</si>
  <si>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</si>
  <si>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</si>
  <si>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</si>
  <si>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</si>
  <si>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</si>
  <si>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</si>
  <si>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</si>
  <si>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</si>
  <si>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</si>
  <si>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</si>
  <si>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</si>
  <si>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</si>
  <si>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</si>
  <si>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</si>
  <si>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</si>
  <si>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</si>
  <si>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</si>
  <si>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</si>
  <si>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</si>
  <si>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</si>
  <si>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</si>
  <si>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</si>
  <si>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</si>
  <si>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</si>
  <si>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</si>
  <si>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</si>
  <si>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</si>
  <si>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</si>
  <si>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</si>
  <si>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</si>
  <si>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</si>
  <si>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</si>
  <si>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</si>
  <si>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</si>
  <si>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</si>
  <si>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</si>
  <si>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</si>
  <si>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</si>
  <si>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</si>
  <si>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</si>
  <si>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</si>
  <si>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</si>
  <si>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</si>
  <si>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</si>
  <si>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</si>
  <si>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</si>
  <si>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</si>
  <si>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</si>
  <si>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</si>
  <si>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</si>
  <si>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</si>
  <si>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</si>
  <si>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</si>
  <si>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</si>
  <si>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</si>
  <si>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</si>
  <si>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</si>
  <si>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</si>
  <si>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</si>
  <si>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</si>
  <si>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</si>
  <si>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</si>
  <si>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</si>
  <si>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</si>
  <si>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</si>
  <si>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</si>
  <si>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</si>
  <si>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</si>
  <si>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</si>
  <si>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</si>
  <si>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</si>
  <si>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</si>
  <si>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</si>
  <si>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</si>
  <si>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</si>
  <si>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</si>
  <si>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</si>
  <si>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</si>
  <si>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</si>
  <si>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</si>
  <si>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</si>
  <si>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</si>
  <si>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</si>
  <si>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</si>
  <si>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</si>
  <si>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</si>
  <si>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</si>
  <si>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</si>
  <si>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</si>
  <si>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</si>
  <si>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</si>
  <si>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</si>
  <si>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</si>
  <si>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</si>
  <si>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</si>
  <si>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</si>
  <si>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</si>
  <si>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</si>
  <si>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</si>
  <si>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</si>
  <si>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</si>
  <si>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</si>
  <si>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</si>
  <si>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</si>
  <si>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</si>
  <si>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</si>
  <si>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</si>
  <si>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</si>
  <si>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</si>
  <si>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</si>
  <si>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</si>
  <si>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</si>
  <si>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</si>
  <si>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</si>
  <si>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</si>
  <si>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</si>
  <si>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</si>
  <si>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</si>
  <si>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</si>
  <si>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</si>
  <si>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</si>
  <si>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</si>
  <si>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</si>
  <si>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</si>
  <si>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</si>
  <si>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</si>
  <si>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</si>
  <si>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</si>
  <si>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</si>
  <si>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</si>
  <si>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</si>
  <si>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</si>
  <si>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</si>
  <si>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</si>
  <si>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</si>
  <si>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</si>
  <si>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</si>
  <si>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</si>
  <si>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</si>
  <si>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</si>
  <si>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</si>
  <si>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</si>
  <si>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</si>
  <si>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</si>
  <si>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</si>
  <si>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</si>
  <si>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</si>
  <si>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</si>
  <si>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</si>
  <si>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</si>
  <si>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</si>
  <si>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</si>
  <si>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</si>
  <si>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</si>
  <si>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</si>
  <si>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</si>
  <si>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</si>
  <si>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</si>
  <si>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</si>
  <si>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</si>
  <si>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</si>
  <si>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</si>
  <si>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</si>
  <si>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</si>
  <si>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</si>
  <si>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</si>
  <si>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</si>
  <si>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</si>
  <si>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</si>
  <si>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</si>
  <si>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</si>
  <si>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</si>
  <si>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</si>
  <si>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</si>
  <si>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</si>
  <si>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</si>
  <si>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</si>
  <si>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</si>
  <si>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</si>
  <si>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</si>
  <si>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</si>
  <si>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</si>
  <si>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</si>
  <si>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</si>
  <si>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</si>
  <si>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</si>
  <si>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</si>
  <si>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</si>
  <si>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</si>
  <si>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</si>
  <si>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</si>
  <si>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</si>
  <si>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</si>
  <si>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</si>
  <si>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</si>
  <si>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</si>
  <si>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</si>
  <si>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</si>
  <si>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</si>
  <si>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</si>
  <si>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</si>
  <si>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</si>
  <si>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</si>
  <si>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</si>
  <si>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</si>
  <si>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</si>
  <si>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</si>
  <si>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</si>
  <si>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</si>
  <si>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</si>
  <si>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</si>
  <si>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</si>
  <si>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</si>
  <si>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</si>
  <si>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</si>
  <si>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</si>
  <si>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</si>
  <si>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</si>
  <si>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</si>
  <si>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</si>
  <si>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</si>
  <si>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</si>
  <si>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</si>
  <si>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</si>
  <si>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</si>
  <si>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</si>
  <si>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</si>
  <si>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</si>
  <si>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</si>
  <si>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</si>
  <si>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</si>
  <si>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</si>
  <si>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</si>
  <si>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</si>
  <si>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</si>
  <si>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</si>
  <si>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</si>
  <si>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</si>
  <si>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</si>
  <si>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</si>
  <si>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</si>
  <si>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</si>
  <si>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</si>
  <si>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</si>
  <si>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</si>
  <si>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</si>
  <si>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</si>
  <si>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</si>
  <si>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</si>
  <si>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</si>
  <si>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</si>
  <si>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</si>
  <si>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</si>
  <si>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</si>
  <si>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</si>
  <si>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</si>
  <si>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</si>
  <si>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</si>
  <si>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</si>
  <si>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</si>
  <si>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</si>
  <si>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</si>
  <si>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</si>
  <si>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</si>
  <si>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</si>
  <si>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</si>
  <si>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</si>
  <si>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</si>
  <si>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</si>
  <si>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</si>
  <si>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</si>
  <si>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</si>
  <si>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</si>
  <si>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</si>
  <si>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</si>
  <si>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</si>
  <si>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</si>
  <si>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</si>
  <si>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</si>
  <si>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</si>
  <si>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</si>
  <si>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</si>
  <si>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</si>
  <si>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</si>
  <si>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</si>
  <si>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</si>
  <si>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</si>
  <si>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</si>
  <si>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</si>
  <si>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</si>
  <si>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</si>
  <si>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</si>
  <si>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</si>
  <si>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</si>
  <si>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</si>
  <si>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</si>
  <si>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</si>
  <si>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</si>
  <si>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</si>
  <si>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</si>
  <si>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</si>
  <si>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</si>
  <si>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</si>
  <si>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</si>
  <si>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</si>
  <si>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</si>
  <si>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</si>
  <si>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</si>
  <si>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</si>
  <si>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</si>
  <si>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</si>
  <si>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</si>
  <si>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</si>
  <si>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</si>
  <si>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</si>
  <si>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</si>
  <si>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</si>
  <si>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</si>
  <si>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</si>
  <si>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</si>
  <si>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</si>
  <si>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</si>
  <si>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</si>
  <si>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</si>
  <si>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</si>
  <si>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</si>
  <si>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</si>
  <si>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</si>
  <si>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</si>
  <si>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</si>
  <si>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</si>
  <si>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</si>
  <si>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</si>
  <si>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</si>
  <si>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</si>
  <si>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</si>
  <si>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</si>
  <si>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</si>
  <si>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</si>
  <si>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</si>
  <si>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</si>
  <si>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</si>
  <si>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</si>
  <si>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</si>
  <si>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</si>
  <si>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</si>
  <si>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</si>
  <si>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</si>
  <si>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</si>
  <si>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</si>
  <si>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</si>
  <si>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</si>
  <si>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</si>
  <si>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</si>
  <si>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</si>
  <si>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</si>
  <si>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</si>
  <si>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</si>
  <si>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</si>
  <si>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</si>
  <si>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</si>
  <si>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</si>
  <si>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</si>
  <si>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</si>
  <si>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</si>
  <si>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</si>
  <si>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</si>
  <si>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</si>
  <si>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</si>
  <si>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</si>
  <si>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</si>
  <si>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</si>
  <si>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</si>
  <si>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</si>
  <si>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</si>
  <si>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</si>
  <si>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</si>
  <si>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</si>
  <si>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</si>
  <si>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</si>
  <si>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</si>
  <si>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</si>
  <si>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</si>
  <si>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</si>
  <si>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</si>
  <si>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</si>
  <si>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</si>
  <si>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</si>
  <si>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</si>
  <si>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</si>
  <si>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</si>
  <si>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</si>
  <si>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</si>
  <si>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</si>
  <si>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</si>
  <si>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</si>
  <si>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</si>
  <si>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</si>
  <si>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</si>
  <si>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</si>
  <si>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</si>
  <si>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</si>
  <si>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</si>
  <si>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</si>
  <si>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</si>
  <si>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</si>
  <si>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</si>
  <si>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</si>
  <si>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</si>
  <si>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</si>
  <si>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</si>
  <si>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</si>
  <si>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</si>
  <si>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</si>
  <si>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</si>
  <si>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</si>
  <si>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</si>
  <si>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</si>
  <si>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</si>
  <si>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</si>
  <si>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</si>
  <si>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</si>
  <si>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</si>
  <si>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</si>
  <si>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</si>
  <si>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</si>
  <si>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</si>
  <si>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</si>
  <si>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</si>
  <si>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</si>
  <si>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</si>
  <si>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</si>
  <si>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</si>
  <si>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</si>
  <si>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</si>
  <si>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</si>
  <si>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</si>
  <si>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</si>
  <si>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</si>
  <si>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</si>
  <si>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</si>
  <si>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</si>
  <si>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</si>
  <si>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</si>
  <si>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</si>
  <si>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</si>
  <si>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</si>
  <si>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</si>
  <si>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</si>
  <si>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</si>
  <si>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</si>
  <si>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</si>
  <si>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</si>
  <si>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</si>
  <si>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</si>
  <si>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</si>
  <si>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</si>
  <si>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</si>
  <si>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</si>
  <si>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</si>
  <si>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</si>
  <si>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</si>
  <si>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</si>
  <si>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</si>
  <si>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</si>
  <si>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</si>
  <si>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</si>
  <si>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</si>
  <si>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</si>
  <si>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</si>
  <si>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</si>
  <si>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</si>
  <si>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</si>
  <si>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</si>
  <si>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</si>
  <si>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</si>
  <si>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</si>
  <si>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</si>
  <si>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</si>
  <si>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</si>
  <si>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</si>
  <si>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</si>
  <si>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</si>
  <si>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</si>
  <si>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</si>
  <si>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</si>
  <si>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</si>
  <si>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</si>
  <si>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</si>
  <si>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</si>
  <si>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</si>
  <si>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</si>
  <si>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</si>
  <si>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</si>
  <si>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</si>
  <si>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</si>
  <si>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</si>
  <si>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</si>
  <si>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</si>
  <si>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</si>
  <si>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</si>
  <si>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</si>
  <si>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</si>
  <si>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</si>
  <si>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</si>
  <si>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</si>
  <si>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</si>
  <si>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</si>
  <si>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</si>
  <si>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</si>
  <si>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</si>
  <si>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</si>
  <si>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</si>
  <si>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</si>
  <si>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</si>
  <si>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</si>
  <si>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</si>
  <si>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</si>
  <si>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</si>
  <si>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</si>
  <si>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</si>
  <si>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</si>
  <si>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</si>
  <si>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</si>
  <si>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</si>
  <si>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</si>
  <si>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</si>
  <si>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</si>
  <si>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</si>
  <si>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</si>
  <si>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</si>
  <si>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</si>
  <si>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</si>
  <si>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</si>
  <si>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</si>
  <si>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</si>
  <si>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</si>
  <si>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</si>
  <si>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</si>
  <si>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</si>
  <si>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</si>
  <si>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</si>
  <si>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</si>
  <si>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</si>
  <si>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</si>
  <si>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</si>
  <si>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</si>
  <si>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</si>
  <si>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</si>
  <si>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</si>
  <si>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</si>
  <si>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</si>
  <si>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</si>
  <si>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</si>
  <si>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</si>
  <si>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</si>
  <si>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</si>
  <si>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</si>
  <si>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</si>
  <si>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</si>
  <si>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</si>
  <si>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</si>
  <si>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</si>
  <si>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</si>
  <si>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</si>
  <si>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</si>
  <si>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</si>
  <si>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</si>
  <si>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</si>
  <si>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</si>
  <si>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</si>
  <si>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</si>
  <si>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</si>
  <si>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</si>
  <si>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</si>
  <si>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</si>
  <si>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</si>
  <si>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</si>
  <si>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</si>
  <si>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</si>
  <si>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</si>
  <si>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</si>
  <si>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</si>
  <si>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</si>
  <si>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</si>
  <si>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</si>
  <si>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</si>
  <si>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</si>
  <si>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</si>
  <si>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</si>
  <si>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</si>
  <si>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</si>
  <si>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</si>
  <si>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</si>
  <si>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</si>
  <si>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</si>
  <si>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</si>
  <si>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</si>
  <si>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</si>
  <si>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</si>
  <si>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</si>
  <si>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</si>
  <si>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</si>
  <si>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</si>
  <si>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</si>
  <si>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</si>
  <si>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</si>
  <si>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</si>
  <si>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</si>
  <si>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</si>
  <si>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</si>
  <si>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</si>
  <si>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</si>
  <si>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</si>
  <si>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</si>
  <si>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</si>
  <si>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</si>
  <si>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</si>
  <si>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</si>
  <si>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</si>
  <si>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</si>
  <si>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</si>
  <si>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</si>
  <si>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</si>
  <si>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</si>
  <si>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</si>
  <si>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</si>
  <si>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</si>
  <si>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</si>
  <si>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</si>
  <si>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</si>
  <si>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</si>
  <si>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</si>
  <si>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</si>
  <si>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</si>
  <si>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</si>
  <si>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</si>
  <si>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</si>
  <si>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</si>
  <si>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</si>
  <si>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</si>
  <si>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</si>
  <si>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</si>
  <si>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</si>
  <si>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</si>
  <si>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</si>
  <si>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</si>
  <si>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</si>
  <si>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</si>
  <si>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</si>
  <si>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</si>
  <si>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</si>
  <si>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</si>
  <si>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</si>
  <si>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</si>
  <si>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</si>
  <si>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</si>
  <si>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</si>
  <si>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</si>
  <si>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</si>
  <si>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</si>
  <si>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</si>
  <si>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</si>
  <si>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</si>
  <si>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</si>
  <si>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</si>
  <si>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</si>
  <si>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</si>
  <si>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</si>
  <si>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</si>
  <si>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</si>
  <si>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</si>
  <si>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</si>
  <si>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</si>
  <si>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</si>
  <si>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</si>
  <si>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</si>
  <si>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</si>
  <si>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</si>
  <si>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</si>
  <si>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</si>
  <si>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</si>
  <si>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</si>
  <si>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</si>
  <si>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</si>
  <si>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</si>
  <si>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</si>
  <si>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</si>
  <si>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</si>
  <si>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</si>
  <si>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</si>
  <si>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</si>
  <si>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</si>
  <si>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</si>
  <si>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</si>
  <si>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</si>
  <si>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</si>
  <si>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</si>
  <si>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</si>
  <si>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</si>
  <si>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</si>
  <si>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</si>
  <si>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</si>
  <si>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</si>
  <si>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</si>
  <si>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</si>
  <si>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</si>
  <si>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</si>
  <si>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</si>
  <si>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</si>
  <si>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</si>
  <si>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</si>
  <si>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</si>
  <si>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</si>
  <si>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</si>
  <si>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</si>
  <si>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</si>
  <si>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</si>
  <si>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</si>
  <si>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</si>
  <si>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</si>
  <si>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</si>
  <si>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</si>
  <si>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</si>
  <si>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</si>
  <si>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</si>
  <si>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</si>
  <si>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</si>
  <si>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</si>
  <si>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</si>
  <si>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</si>
  <si>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</si>
  <si>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</si>
  <si>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</si>
  <si>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</si>
  <si>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</si>
  <si>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</si>
  <si>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</si>
  <si>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</si>
  <si>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</si>
  <si>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</si>
  <si>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</si>
  <si>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</si>
  <si>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</si>
  <si>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</si>
  <si>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</si>
  <si>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</si>
  <si>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</si>
  <si>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</si>
  <si>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</si>
  <si>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</si>
  <si>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</si>
  <si>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</si>
  <si>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</si>
  <si>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</si>
  <si>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</si>
  <si>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</si>
  <si>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</si>
  <si>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</si>
  <si>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</si>
  <si>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</si>
  <si>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</si>
  <si>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</si>
  <si>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</si>
  <si>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</si>
  <si>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</si>
  <si>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</si>
  <si>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</si>
  <si>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</si>
  <si>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</si>
  <si>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</si>
  <si>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</si>
  <si>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</si>
  <si>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</si>
  <si>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</si>
  <si>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</si>
  <si>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</si>
  <si>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</si>
  <si>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</si>
  <si>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</si>
  <si>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</si>
  <si>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</si>
  <si>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</si>
  <si>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</si>
  <si>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</si>
  <si>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</si>
  <si>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</si>
  <si>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</si>
  <si>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</si>
  <si>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</si>
  <si>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</si>
  <si>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</si>
  <si>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</si>
  <si>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</si>
  <si>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</si>
  <si>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</si>
  <si>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</si>
  <si>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</si>
  <si>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</si>
  <si>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</si>
  <si>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</si>
  <si>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</si>
  <si>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</si>
  <si>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</si>
  <si>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</si>
  <si>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</si>
  <si>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</si>
  <si>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</si>
  <si>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</si>
  <si>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</si>
  <si>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</si>
  <si>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</si>
  <si>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</si>
  <si>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</si>
  <si>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</si>
  <si>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</si>
  <si>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</si>
  <si>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</si>
  <si>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</si>
  <si>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</si>
  <si>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</si>
  <si>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</si>
  <si>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</si>
  <si>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</si>
  <si>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</si>
  <si>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</si>
  <si>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</si>
  <si>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</si>
  <si>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</si>
  <si>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</si>
  <si>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</si>
  <si>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</si>
  <si>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</si>
  <si>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</si>
  <si>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</si>
  <si>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</si>
  <si>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</si>
  <si>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</si>
  <si>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</si>
  <si>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</si>
  <si>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</si>
  <si>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</si>
  <si>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</si>
  <si>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</si>
  <si>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</si>
  <si>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</si>
  <si>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</si>
  <si>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</si>
  <si>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</si>
  <si>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</si>
  <si>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</si>
  <si>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</si>
  <si>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</si>
  <si>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</si>
  <si>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</si>
  <si>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</si>
  <si>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</si>
  <si>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</si>
  <si>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</si>
  <si>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</si>
  <si>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</si>
  <si>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</si>
  <si>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</si>
  <si>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</si>
  <si>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</si>
  <si>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</si>
  <si>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</si>
  <si>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</si>
  <si>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</si>
  <si>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</si>
  <si>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</si>
  <si>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</si>
  <si>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</si>
  <si>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</si>
  <si>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</si>
  <si>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</si>
  <si>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</si>
  <si>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</si>
  <si>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</si>
  <si>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</si>
  <si>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</si>
  <si>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</si>
  <si>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</si>
  <si>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</si>
  <si>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</si>
  <si>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</si>
  <si>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</si>
  <si>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</si>
  <si>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</si>
  <si>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</si>
  <si>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</si>
  <si>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</si>
  <si>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</si>
  <si>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</si>
  <si>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</si>
  <si>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</si>
  <si>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</si>
  <si>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</si>
  <si>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</si>
  <si>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</si>
  <si>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</si>
  <si>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</si>
  <si>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</si>
  <si>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</si>
  <si>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</si>
  <si>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</si>
  <si>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</si>
  <si>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</si>
  <si>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</si>
  <si>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</si>
  <si>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</si>
  <si>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</si>
  <si>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</si>
  <si>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</si>
  <si>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</si>
  <si>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</si>
  <si>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</si>
  <si>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</si>
  <si>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</si>
  <si>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</si>
  <si>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</si>
  <si>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</si>
  <si>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</si>
  <si>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</si>
  <si>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</si>
  <si>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</si>
  <si>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</si>
  <si>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</si>
  <si>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</si>
  <si>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</si>
  <si>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</si>
  <si>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</si>
  <si>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</si>
  <si>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</si>
  <si>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</si>
  <si>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</si>
  <si>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</si>
  <si>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</si>
  <si>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</si>
  <si>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</si>
  <si>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</si>
  <si>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</si>
  <si>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</si>
  <si>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</si>
  <si>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</si>
  <si>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</si>
  <si>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</si>
  <si>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</si>
  <si>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</si>
  <si>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</si>
  <si>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</si>
  <si>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</si>
  <si>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</si>
  <si>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</si>
  <si>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</si>
  <si>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</si>
  <si>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</si>
  <si>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</si>
  <si>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</si>
  <si>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</si>
  <si>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</si>
  <si>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</si>
  <si>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</si>
  <si>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</si>
  <si>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</si>
  <si>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</si>
  <si>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</si>
  <si>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</si>
  <si>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</si>
  <si>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</si>
  <si>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</si>
  <si>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</si>
  <si>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</si>
  <si>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</si>
  <si>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</si>
  <si>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</si>
  <si>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</si>
  <si>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</si>
  <si>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</si>
  <si>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</si>
  <si>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</si>
  <si>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</si>
  <si>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</si>
  <si>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</si>
  <si>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</si>
  <si>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</si>
  <si>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</si>
  <si>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</si>
  <si>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</si>
  <si>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</si>
  <si>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</si>
  <si>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</si>
  <si>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</si>
  <si>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</si>
  <si>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</si>
  <si>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</si>
  <si>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</si>
  <si>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</si>
  <si>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</si>
  <si>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</si>
  <si>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</si>
  <si>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</si>
  <si>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</si>
  <si>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</si>
  <si>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</si>
  <si>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</si>
  <si>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</si>
  <si>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</si>
  <si>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</si>
  <si>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</si>
  <si>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</si>
  <si>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</si>
  <si>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</si>
  <si>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</si>
  <si>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</si>
  <si>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</si>
  <si>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</si>
  <si>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</si>
  <si>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</si>
  <si>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</si>
  <si>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</si>
  <si>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</si>
  <si>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</si>
  <si>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</si>
  <si>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</si>
  <si>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</si>
  <si>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</si>
  <si>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</si>
  <si>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</si>
  <si>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</si>
  <si>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</si>
  <si>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</si>
  <si>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</si>
  <si>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</si>
  <si>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</si>
  <si>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</si>
  <si>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</si>
  <si>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</si>
  <si>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</si>
  <si>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</si>
  <si>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</si>
  <si>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</si>
  <si>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</si>
  <si>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</si>
  <si>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</si>
  <si>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</si>
  <si>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</si>
  <si>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</si>
  <si>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</si>
  <si>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</si>
  <si>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</si>
  <si>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</si>
  <si>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</si>
  <si>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</si>
  <si>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</si>
  <si>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</si>
  <si>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</si>
  <si>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</si>
  <si>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</si>
  <si>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</si>
  <si>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</si>
  <si>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</si>
  <si>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</si>
  <si>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</si>
  <si>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</si>
  <si>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</si>
  <si>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</si>
  <si>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</si>
  <si>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</si>
  <si>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</si>
  <si>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</si>
  <si>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</si>
  <si>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</si>
  <si>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</si>
  <si>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</si>
  <si>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</si>
  <si>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</si>
  <si>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</si>
  <si>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</si>
  <si>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</si>
  <si>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</si>
  <si>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</si>
  <si>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</si>
  <si>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</si>
  <si>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</si>
  <si>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</si>
  <si>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</si>
  <si>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</si>
  <si>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</si>
  <si>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</si>
  <si>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</si>
  <si>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</si>
  <si>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</si>
  <si>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</si>
  <si>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</si>
  <si>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</si>
  <si>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</si>
  <si>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</si>
  <si>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</si>
  <si>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</si>
  <si>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</si>
  <si>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</si>
  <si>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</si>
  <si>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</si>
  <si>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</si>
  <si>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</si>
  <si>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</si>
  <si>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</si>
  <si>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</si>
  <si>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</si>
  <si>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</si>
  <si>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</si>
  <si>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</si>
  <si>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</si>
  <si>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</si>
  <si>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</si>
  <si>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</si>
  <si>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</si>
  <si>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</si>
  <si>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</si>
  <si>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</si>
  <si>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</si>
  <si>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</si>
  <si>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</si>
  <si>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</si>
  <si>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</si>
  <si>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</si>
  <si>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</si>
  <si>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</si>
  <si>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</si>
  <si>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</si>
  <si>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</si>
  <si>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</si>
  <si>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</si>
  <si>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</si>
  <si>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</si>
  <si>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</si>
  <si>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</si>
  <si>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</si>
  <si>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</si>
  <si>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</si>
  <si>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</si>
  <si>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</si>
  <si>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</si>
  <si>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</si>
  <si>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</si>
  <si>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</si>
  <si>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</si>
  <si>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</si>
  <si>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</si>
  <si>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</si>
  <si>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</si>
  <si>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</si>
  <si>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</si>
  <si>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</si>
  <si>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</si>
  <si>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</si>
  <si>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</si>
  <si>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</si>
  <si>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</si>
  <si>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</si>
  <si>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</si>
  <si>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</si>
  <si>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</si>
  <si>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</si>
  <si>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</si>
  <si>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</si>
  <si>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</si>
  <si>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</si>
  <si>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</si>
  <si>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</si>
  <si>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</si>
  <si>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</si>
  <si>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</si>
  <si>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</si>
  <si>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</si>
  <si>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</si>
  <si>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</si>
  <si>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</si>
  <si>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</si>
  <si>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</si>
  <si>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</si>
  <si>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</si>
  <si>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</si>
  <si>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</si>
  <si>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</si>
  <si>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</si>
  <si>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</si>
  <si>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</si>
  <si>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</si>
  <si>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</si>
  <si>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</si>
  <si>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</si>
  <si>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</si>
  <si>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</si>
  <si>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</si>
  <si>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</si>
  <si>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</si>
  <si>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</si>
  <si>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</si>
  <si>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</si>
  <si>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</si>
  <si>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</si>
  <si>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</si>
  <si>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</si>
  <si>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</si>
  <si>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</si>
  <si>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</si>
  <si>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</si>
  <si>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</si>
  <si>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</si>
  <si>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</si>
  <si>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</si>
  <si>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</si>
  <si>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</si>
  <si>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</si>
  <si>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</si>
  <si>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</si>
  <si>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</si>
  <si>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</si>
  <si>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</si>
  <si>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</si>
  <si>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</si>
  <si>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</si>
  <si>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</si>
  <si>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</si>
  <si>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</si>
  <si>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</si>
  <si>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</si>
  <si>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</si>
  <si>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</si>
  <si>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</si>
  <si>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</si>
  <si>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</si>
  <si>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</si>
  <si>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</si>
  <si>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</si>
  <si>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</si>
  <si>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</si>
  <si>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</si>
  <si>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</si>
  <si>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</si>
  <si>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</si>
  <si>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</si>
  <si>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</si>
  <si>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</si>
  <si>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</si>
  <si>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</si>
  <si>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</si>
  <si>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</si>
  <si>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</si>
  <si>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</si>
  <si>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</si>
  <si>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</si>
  <si>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</si>
  <si>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</si>
  <si>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</si>
  <si>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</si>
  <si>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</si>
  <si>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</si>
  <si>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</si>
  <si>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</si>
  <si>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</si>
  <si>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</si>
  <si>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</si>
  <si>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</si>
  <si>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</si>
  <si>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</si>
  <si>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</si>
  <si>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</si>
  <si>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</si>
  <si>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</si>
  <si>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</si>
  <si>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</si>
  <si>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</si>
  <si>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</si>
  <si>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</si>
  <si>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</si>
  <si>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</si>
  <si>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</si>
  <si>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</si>
  <si>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</si>
  <si>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</si>
  <si>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</si>
  <si>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</si>
  <si>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</si>
  <si>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</si>
  <si>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</si>
  <si>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</si>
  <si>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</si>
  <si>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</si>
  <si>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</si>
  <si>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</si>
  <si>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</si>
  <si>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</si>
  <si>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</si>
  <si>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</si>
  <si>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</si>
  <si>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</si>
  <si>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</si>
  <si>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</si>
  <si>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</si>
  <si>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</si>
  <si>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</si>
  <si>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</si>
  <si>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</si>
  <si>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</si>
  <si>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</si>
  <si>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</si>
  <si>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</si>
  <si>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</si>
  <si>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</si>
  <si>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</si>
  <si>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</si>
  <si>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</si>
  <si>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</si>
  <si>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</si>
  <si>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</si>
  <si>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</si>
  <si>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</si>
  <si>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</si>
  <si>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</si>
  <si>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</si>
  <si>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</si>
  <si>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</si>
  <si>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</si>
  <si>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</si>
  <si>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</si>
  <si>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</si>
  <si>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</si>
  <si>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</si>
  <si>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</si>
  <si>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</si>
  <si>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</si>
  <si>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</si>
  <si>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</si>
  <si>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</si>
  <si>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</si>
  <si>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</si>
  <si>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</si>
  <si>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</si>
  <si>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</si>
  <si>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</si>
  <si>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</si>
  <si>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</si>
  <si>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</si>
  <si>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</si>
  <si>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</si>
  <si>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</si>
  <si>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</si>
  <si>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</si>
  <si>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</si>
  <si>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</si>
  <si>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</si>
  <si>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</si>
  <si>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</si>
  <si>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</si>
  <si>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</si>
  <si>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</si>
  <si>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</si>
  <si>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</si>
  <si>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</si>
  <si>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</si>
  <si>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</si>
  <si>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</si>
  <si>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</si>
  <si>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</si>
  <si>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</si>
  <si>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</si>
  <si>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</si>
  <si>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</si>
  <si>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</si>
  <si>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</si>
  <si>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</si>
  <si>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</si>
  <si>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</si>
  <si>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</si>
  <si>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</si>
  <si>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</si>
  <si>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</si>
  <si>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</si>
  <si>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</si>
  <si>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</si>
  <si>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</si>
  <si>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</si>
  <si>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</si>
  <si>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</si>
  <si>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</si>
  <si>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</si>
  <si>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</si>
  <si>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</si>
  <si>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</si>
  <si>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</si>
  <si>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</si>
  <si>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</si>
  <si>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</si>
  <si>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</si>
  <si>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</si>
  <si>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</si>
  <si>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</si>
  <si>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</si>
  <si>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</si>
  <si>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</si>
  <si>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</si>
  <si>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</si>
  <si>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</si>
  <si>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</si>
  <si>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</si>
  <si>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</si>
  <si>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</si>
  <si>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</si>
  <si>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</si>
  <si>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</si>
  <si>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</si>
  <si>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</si>
  <si>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</si>
  <si>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</si>
  <si>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</si>
  <si>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</si>
  <si>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</si>
  <si>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</si>
  <si>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</si>
  <si>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</si>
  <si>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</si>
  <si>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</si>
  <si>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</si>
  <si>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</si>
  <si>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</si>
  <si>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</si>
  <si>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</si>
  <si>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</si>
  <si>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</si>
  <si>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</si>
  <si>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</si>
  <si>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</si>
  <si>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</si>
  <si>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</si>
  <si>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</si>
  <si>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</si>
  <si>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</si>
  <si>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</si>
  <si>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</si>
  <si>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</si>
  <si>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</si>
  <si>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</si>
  <si>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</si>
  <si>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</si>
  <si>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</si>
  <si>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</si>
  <si>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</si>
  <si>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</si>
  <si>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</si>
  <si>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</si>
  <si>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</si>
  <si>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</si>
  <si>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</si>
  <si>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</si>
  <si>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</si>
  <si>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</si>
  <si>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</si>
  <si>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</si>
  <si>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</si>
  <si>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</si>
  <si>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</si>
  <si>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</si>
  <si>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</si>
  <si>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</si>
  <si>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</si>
  <si>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</si>
  <si>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</si>
  <si>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</si>
  <si>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</si>
  <si>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</si>
  <si>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</si>
  <si>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</si>
  <si>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</si>
  <si>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</si>
  <si>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</si>
  <si>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</si>
  <si>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</si>
  <si>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</si>
  <si>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</si>
  <si>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</si>
  <si>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</si>
  <si>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</si>
  <si>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</si>
  <si>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</si>
  <si>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</si>
  <si>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</si>
  <si>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</si>
  <si>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</si>
  <si>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</si>
  <si>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</si>
  <si>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</si>
  <si>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</si>
  <si>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</si>
  <si>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</si>
  <si>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</si>
  <si>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</si>
  <si>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</si>
  <si>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</si>
  <si>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</si>
  <si>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</si>
  <si>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</si>
  <si>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</si>
  <si>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</si>
  <si>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</si>
  <si>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</si>
  <si>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</si>
  <si>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</si>
  <si>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</si>
  <si>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</si>
  <si>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</si>
  <si>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</si>
  <si>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</si>
  <si>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</si>
  <si>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</si>
  <si>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</si>
  <si>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</si>
  <si>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</si>
  <si>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</si>
  <si>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</si>
  <si>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</si>
  <si>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</si>
  <si>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</si>
  <si>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</si>
  <si>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</si>
  <si>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</si>
  <si>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</si>
  <si>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</si>
  <si>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</si>
  <si>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</si>
  <si>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</si>
  <si>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</si>
  <si>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</si>
  <si>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</si>
  <si>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</si>
  <si>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</si>
  <si>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</si>
  <si>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</si>
  <si>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</si>
  <si>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</si>
  <si>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</si>
  <si>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</si>
  <si>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</si>
  <si>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</si>
  <si>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</si>
  <si>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</si>
  <si>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</si>
  <si>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</si>
  <si>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</si>
  <si>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</si>
  <si>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</si>
  <si>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</si>
  <si>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</si>
  <si>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</si>
  <si>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</si>
  <si>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</si>
  <si>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</si>
  <si>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</si>
  <si>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</si>
  <si>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</si>
  <si>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</si>
  <si>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</si>
  <si>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</si>
  <si>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</si>
  <si>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</si>
  <si>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</si>
  <si>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</si>
  <si>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</si>
  <si>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</si>
  <si>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</si>
  <si>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</si>
  <si>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</si>
  <si>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</si>
  <si>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</si>
  <si>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</si>
  <si>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</si>
  <si>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</si>
  <si>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</si>
  <si>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</si>
  <si>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</si>
  <si>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</si>
  <si>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</si>
  <si>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</si>
  <si>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</si>
  <si>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</si>
  <si>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</si>
  <si>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</si>
  <si>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</si>
  <si>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</si>
  <si>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</si>
  <si>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</si>
  <si>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</si>
  <si>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</si>
  <si>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</si>
  <si>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</si>
  <si>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</si>
  <si>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</si>
  <si>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</si>
  <si>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</si>
  <si>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</si>
  <si>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</si>
  <si>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</si>
  <si>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</si>
  <si>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</si>
  <si>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</si>
  <si>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</si>
  <si>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</si>
  <si>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</si>
  <si>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</si>
  <si>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</si>
  <si>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</si>
  <si>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</si>
  <si>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</si>
  <si>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</si>
  <si>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</si>
  <si>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</si>
  <si>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</si>
  <si>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</si>
  <si>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</si>
  <si>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</si>
  <si>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</si>
  <si>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</si>
  <si>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</si>
  <si>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</si>
  <si>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</si>
  <si>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</si>
  <si>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</si>
  <si>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</si>
  <si>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</si>
  <si>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</si>
  <si>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</si>
  <si>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</si>
  <si>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</si>
  <si>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</si>
  <si>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</si>
  <si>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</si>
  <si>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</si>
  <si>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</si>
  <si>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</si>
  <si>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</si>
  <si>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</si>
  <si>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</si>
  <si>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</si>
  <si>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</si>
  <si>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</si>
  <si>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</si>
  <si>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</si>
  <si>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</si>
  <si>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</si>
  <si>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</si>
  <si>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</si>
  <si>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</si>
  <si>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</si>
  <si>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</si>
  <si>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</si>
  <si>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</si>
  <si>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</si>
  <si>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</si>
  <si>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</si>
  <si>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</si>
  <si>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</si>
  <si>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</si>
  <si>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</si>
  <si>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</si>
  <si>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</si>
  <si>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</si>
  <si>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</si>
  <si>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</si>
  <si>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</si>
  <si>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</si>
  <si>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</si>
  <si>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</si>
  <si>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</si>
  <si>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</si>
  <si>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</si>
  <si>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</si>
  <si>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</si>
  <si>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</si>
  <si>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</si>
  <si>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</si>
  <si>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</si>
  <si>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</si>
  <si>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</si>
  <si>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</si>
  <si>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</si>
  <si>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</si>
  <si>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</si>
  <si>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</si>
  <si>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</si>
  <si>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</si>
  <si>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</si>
  <si>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</si>
  <si>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</si>
  <si>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</si>
  <si>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</si>
  <si>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</si>
  <si>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</si>
  <si>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</si>
  <si>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</si>
  <si>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</si>
  <si>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</si>
  <si>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</si>
  <si>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</si>
  <si>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</si>
  <si>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</si>
  <si>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</si>
  <si>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</si>
  <si>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</si>
  <si>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</si>
  <si>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</si>
  <si>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</si>
  <si>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</si>
  <si>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</si>
  <si>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</si>
  <si>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</si>
  <si>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</si>
  <si>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</si>
  <si>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</si>
  <si>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</si>
  <si>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</si>
  <si>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</si>
  <si>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</si>
  <si>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</si>
  <si>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</si>
  <si>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</si>
  <si>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</si>
  <si>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</si>
  <si>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</si>
  <si>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</si>
  <si>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</si>
  <si>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</si>
  <si>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</si>
  <si>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</si>
  <si>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</si>
  <si>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</si>
  <si>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</si>
  <si>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</si>
  <si>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</si>
  <si>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</si>
  <si>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</si>
  <si>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</si>
  <si>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</si>
  <si>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</si>
  <si>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</si>
  <si>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</si>
  <si>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</si>
  <si>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</si>
  <si>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</si>
  <si>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</si>
  <si>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</si>
  <si>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</si>
  <si>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</si>
  <si>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</si>
  <si>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</si>
  <si>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</si>
  <si>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</si>
  <si>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</si>
  <si>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</si>
  <si>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</si>
  <si>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</si>
  <si>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</si>
  <si>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</si>
  <si>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</si>
  <si>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</si>
  <si>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</si>
  <si>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</si>
  <si>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</si>
  <si>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</si>
  <si>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</si>
  <si>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</si>
  <si>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</si>
  <si>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</si>
  <si>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</si>
  <si>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</si>
  <si>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</si>
  <si>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</si>
  <si>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</si>
  <si>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</si>
  <si>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</si>
  <si>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</si>
  <si>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</si>
  <si>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</si>
  <si>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</si>
  <si>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</si>
  <si>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</si>
  <si>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</si>
  <si>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</si>
  <si>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</si>
  <si>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</si>
  <si>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</si>
  <si>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</si>
  <si>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</si>
  <si>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</si>
  <si>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</si>
  <si>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</si>
  <si>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</si>
  <si>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</si>
  <si>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</si>
  <si>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</si>
  <si>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</si>
  <si>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</si>
  <si>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</si>
  <si>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</si>
  <si>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</si>
  <si>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</si>
  <si>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</si>
  <si>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</si>
  <si>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</si>
  <si>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</si>
  <si>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</si>
  <si>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</si>
  <si>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</si>
  <si>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</si>
  <si>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</si>
  <si>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</si>
  <si>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</si>
  <si>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</si>
  <si>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</si>
  <si>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</si>
  <si>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</si>
  <si>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</si>
  <si>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</si>
  <si>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</si>
  <si>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</si>
  <si>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</si>
  <si>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</si>
  <si>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</si>
  <si>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</si>
  <si>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</si>
  <si>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</si>
  <si>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</si>
  <si>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</si>
  <si>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</si>
  <si>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</si>
  <si>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</si>
  <si>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</si>
  <si>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</si>
  <si>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</si>
  <si>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</si>
  <si>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</si>
  <si>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</si>
  <si>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</si>
  <si>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</si>
  <si>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</si>
  <si>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</si>
  <si>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</si>
  <si>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</si>
  <si>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</si>
  <si>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</si>
  <si>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</si>
  <si>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</si>
  <si>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</si>
  <si>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</si>
  <si>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</si>
  <si>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</si>
  <si>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</si>
  <si>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</si>
  <si>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</si>
  <si>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</si>
  <si>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</si>
  <si>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</si>
  <si>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</si>
  <si>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</si>
  <si>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</si>
  <si>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</si>
  <si>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</si>
  <si>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</si>
  <si>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</si>
  <si>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</si>
  <si>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</si>
  <si>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</si>
  <si>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</si>
  <si>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</si>
  <si>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</si>
  <si>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</si>
  <si>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</si>
  <si>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</si>
  <si>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</si>
  <si>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</si>
  <si>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</si>
  <si>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</si>
  <si>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</si>
  <si>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</si>
  <si>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</si>
  <si>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</si>
  <si>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</si>
  <si>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</si>
  <si>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</si>
  <si>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</si>
  <si>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</si>
  <si>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</si>
  <si>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</si>
  <si>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</si>
  <si>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</si>
  <si>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</si>
  <si>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</si>
  <si>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</si>
  <si>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</si>
  <si>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</si>
  <si>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</si>
  <si>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</si>
  <si>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</si>
  <si>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</si>
  <si>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</si>
  <si>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</si>
  <si>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</si>
  <si>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</si>
  <si>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</si>
  <si>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</si>
  <si>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</si>
  <si>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</si>
  <si>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</si>
  <si>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</si>
  <si>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</si>
  <si>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</si>
  <si>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</si>
  <si>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</si>
  <si>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</si>
  <si>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</si>
  <si>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</si>
  <si>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</si>
  <si>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</si>
  <si>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</si>
  <si>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</si>
  <si>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</si>
  <si>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</si>
  <si>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</si>
  <si>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</si>
  <si>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</si>
  <si>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</si>
  <si>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</si>
  <si>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</si>
  <si>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</si>
  <si>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</si>
  <si>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</si>
  <si>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</si>
  <si>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</si>
  <si>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</si>
  <si>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</si>
  <si>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</si>
  <si>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</si>
  <si>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</si>
  <si>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</si>
  <si>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</si>
  <si>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</si>
  <si>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</si>
  <si>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</si>
  <si>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</si>
  <si>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</si>
  <si>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</si>
  <si>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</si>
  <si>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</si>
  <si>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</si>
  <si>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</si>
  <si>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</si>
  <si>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</si>
  <si>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</si>
  <si>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</si>
  <si>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</si>
  <si>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</si>
  <si>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</si>
  <si>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</si>
  <si>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</si>
  <si>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</si>
  <si>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</si>
  <si>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</si>
  <si>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</si>
  <si>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</si>
  <si>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</si>
  <si>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</si>
  <si>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</si>
  <si>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</si>
  <si>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</si>
  <si>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</si>
  <si>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</si>
  <si>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</si>
  <si>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</si>
  <si>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</si>
  <si>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</si>
  <si>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</si>
  <si>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</si>
  <si>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</si>
  <si>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</si>
  <si>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</si>
  <si>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</si>
  <si>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</si>
  <si>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</si>
  <si>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</si>
  <si>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</si>
  <si>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</si>
  <si>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</si>
  <si>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</si>
  <si>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</si>
  <si>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</si>
  <si>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</si>
  <si>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</si>
  <si>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</si>
  <si>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</si>
  <si>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</si>
  <si>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</si>
  <si>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</si>
  <si>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</si>
  <si>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</si>
  <si>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</si>
  <si>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</si>
  <si>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</si>
  <si>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</si>
  <si>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</si>
  <si>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</si>
  <si>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</si>
  <si>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</si>
  <si>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</si>
  <si>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</si>
  <si>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</si>
  <si>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</si>
  <si>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</si>
  <si>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</si>
  <si>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</si>
  <si>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</si>
  <si>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</si>
  <si>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</si>
  <si>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</si>
  <si>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</si>
  <si>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</si>
  <si>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</si>
  <si>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</si>
  <si>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</si>
  <si>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</si>
  <si>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</si>
  <si>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</si>
  <si>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</si>
  <si>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</si>
  <si>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</si>
  <si>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</si>
  <si>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</si>
  <si>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</si>
  <si>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</si>
  <si>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</si>
  <si>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</si>
  <si>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</si>
  <si>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</si>
  <si>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</si>
  <si>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</si>
  <si>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</si>
  <si>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</si>
  <si>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</si>
  <si>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</si>
  <si>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</si>
  <si>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</si>
  <si>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</si>
  <si>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</si>
  <si>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</si>
  <si>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</si>
  <si>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</si>
  <si>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</si>
  <si>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</si>
  <si>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</si>
  <si>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</si>
  <si>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</si>
  <si>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</si>
  <si>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</si>
  <si>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</si>
  <si>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</si>
  <si>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</si>
  <si>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</si>
  <si>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</si>
  <si>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</si>
  <si>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</si>
  <si>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</si>
  <si>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</si>
  <si>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</si>
  <si>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</si>
  <si>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</si>
  <si>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</si>
  <si>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</si>
  <si>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</si>
  <si>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</si>
  <si>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</si>
  <si>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</si>
  <si>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</si>
  <si>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</si>
  <si>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</si>
  <si>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</si>
  <si>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</si>
  <si>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</si>
  <si>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</si>
  <si>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</si>
  <si>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</si>
  <si>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</si>
  <si>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</si>
  <si>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</si>
  <si>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</si>
  <si>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</si>
  <si>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</si>
  <si>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</si>
  <si>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</si>
  <si>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</si>
  <si>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</si>
  <si>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</si>
  <si>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</si>
  <si>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</si>
  <si>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</si>
  <si>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</si>
  <si>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</si>
  <si>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</si>
  <si>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</si>
  <si>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</si>
  <si>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</si>
  <si>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</si>
  <si>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</si>
  <si>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</si>
  <si>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</si>
  <si>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</si>
  <si>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</si>
  <si>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</si>
  <si>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</si>
  <si>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</si>
  <si>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</si>
  <si>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</si>
  <si>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</si>
  <si>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</si>
  <si>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</si>
  <si>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</si>
  <si>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</si>
  <si>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</si>
  <si>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</si>
  <si>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</si>
  <si>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</si>
  <si>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</si>
  <si>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</si>
  <si>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</si>
  <si>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</si>
  <si>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</si>
  <si>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</si>
  <si>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</si>
  <si>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</si>
  <si>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</si>
  <si>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</si>
  <si>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</si>
  <si>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</si>
  <si>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</si>
  <si>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</si>
  <si>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</si>
  <si>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</si>
  <si>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</si>
  <si>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</si>
  <si>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</si>
  <si>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</si>
  <si>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</si>
  <si>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</si>
  <si>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</si>
  <si>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</si>
  <si>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</si>
  <si>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</si>
  <si>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</si>
  <si>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</si>
  <si>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</si>
  <si>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</si>
  <si>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</si>
  <si>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</si>
  <si>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</si>
  <si>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</si>
  <si>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</si>
  <si>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</si>
  <si>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</si>
  <si>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</si>
  <si>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</si>
  <si>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</si>
  <si>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</si>
  <si>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</si>
  <si>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</si>
  <si>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</si>
  <si>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</si>
  <si>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</si>
  <si>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</si>
  <si>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</si>
  <si>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</si>
  <si>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</si>
  <si>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</si>
  <si>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</si>
  <si>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</si>
  <si>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</si>
  <si>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</si>
  <si>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</si>
  <si>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</si>
  <si>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</si>
  <si>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</si>
  <si>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</si>
  <si>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</si>
  <si>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</si>
  <si>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</si>
  <si>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</si>
  <si>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</si>
  <si>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</si>
  <si>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</si>
  <si>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</si>
  <si>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</si>
  <si>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</si>
  <si>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</si>
  <si>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</si>
  <si>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</si>
  <si>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</si>
  <si>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</si>
  <si>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</si>
  <si>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</si>
  <si>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</si>
  <si>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</si>
  <si>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</si>
  <si>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</si>
  <si>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</si>
  <si>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</si>
  <si>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</si>
  <si>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</si>
  <si>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</si>
  <si>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</si>
  <si>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</si>
  <si>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</si>
  <si>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</si>
  <si>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</si>
  <si>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</si>
  <si>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</si>
  <si>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</si>
  <si>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</si>
  <si>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</si>
  <si>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</si>
  <si>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</si>
  <si>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</si>
  <si>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</si>
  <si>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</si>
  <si>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</si>
  <si>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</si>
  <si>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</si>
  <si>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</si>
  <si>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</si>
  <si>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</si>
  <si>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</si>
  <si>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</si>
  <si>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</si>
  <si>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</si>
  <si>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</si>
  <si>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</si>
  <si>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</si>
  <si>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</si>
  <si>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</si>
  <si>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</si>
  <si>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</si>
  <si>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</si>
  <si>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</si>
  <si>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</si>
  <si>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</si>
  <si>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</si>
  <si>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</si>
  <si>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</si>
  <si>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</si>
  <si>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</si>
  <si>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</si>
  <si>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</si>
  <si>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</si>
  <si>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</si>
  <si>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</si>
  <si>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</si>
  <si>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</si>
  <si>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</si>
  <si>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</si>
  <si>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</si>
  <si>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</si>
  <si>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</si>
  <si>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</si>
  <si>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</si>
  <si>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</si>
  <si>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</si>
  <si>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</si>
  <si>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</si>
  <si>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</si>
  <si>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</si>
  <si>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</si>
  <si>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</si>
  <si>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</si>
  <si>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</si>
  <si>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</si>
  <si>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</si>
  <si>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</si>
  <si>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</si>
  <si>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</si>
  <si>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</si>
  <si>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</si>
  <si>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</si>
  <si>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</si>
  <si>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</si>
  <si>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</si>
  <si>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</si>
  <si>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</si>
  <si>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</si>
  <si>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</si>
  <si>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</si>
  <si>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</si>
  <si>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</si>
  <si>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</si>
  <si>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</si>
  <si>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</si>
  <si>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</si>
  <si>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</si>
  <si>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</si>
  <si>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</si>
  <si>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</si>
  <si>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</si>
  <si>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</si>
  <si>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</si>
  <si>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</si>
  <si>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</si>
  <si>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</si>
  <si>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</si>
  <si>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</si>
  <si>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</si>
  <si>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</si>
  <si>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</si>
  <si>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</si>
  <si>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</si>
  <si>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</si>
  <si>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</si>
  <si>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</si>
  <si>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</si>
  <si>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</si>
  <si>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</si>
  <si>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</si>
  <si>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</si>
  <si>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</si>
  <si>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</si>
  <si>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</si>
  <si>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</si>
  <si>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</si>
  <si>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</si>
  <si>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</si>
  <si>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</si>
  <si>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</si>
  <si>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</si>
  <si>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</si>
  <si>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</si>
  <si>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</si>
  <si>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</si>
  <si>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</si>
  <si>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</si>
  <si>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</si>
  <si>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</si>
  <si>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</si>
  <si>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</si>
  <si>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</si>
  <si>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</si>
  <si>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</si>
  <si>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</si>
  <si>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</si>
  <si>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</si>
  <si>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</si>
  <si>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</si>
  <si>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</si>
  <si>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</si>
  <si>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</si>
  <si>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</si>
  <si>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</si>
  <si>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</si>
  <si>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</si>
  <si>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</si>
  <si>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</si>
  <si>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</si>
  <si>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</si>
  <si>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</si>
  <si>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</si>
  <si>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</si>
  <si>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</si>
  <si>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</si>
  <si>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</si>
  <si>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</si>
  <si>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</si>
  <si>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</si>
  <si>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</si>
  <si>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</si>
  <si>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</si>
  <si>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</si>
  <si>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</si>
  <si>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</si>
  <si>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</si>
  <si>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</si>
  <si>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</si>
  <si>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</si>
  <si>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</si>
  <si>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</si>
  <si>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</si>
  <si>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</si>
  <si>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</si>
  <si>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</si>
  <si>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</si>
  <si>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</si>
  <si>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</si>
  <si>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</si>
  <si>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</si>
  <si>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</si>
  <si>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</si>
  <si>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</si>
  <si>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</si>
  <si>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</si>
  <si>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</si>
  <si>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</si>
  <si>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</si>
  <si>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</si>
  <si>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</si>
  <si>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</si>
  <si>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</si>
  <si>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</si>
  <si>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</si>
  <si>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</si>
  <si>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</si>
  <si>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</si>
  <si>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</si>
  <si>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</si>
  <si>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</si>
  <si>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</si>
  <si>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</si>
  <si>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</si>
  <si>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</si>
  <si>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</si>
  <si>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</si>
  <si>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</si>
  <si>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</si>
  <si>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</si>
  <si>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</si>
  <si>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</si>
  <si>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</si>
  <si>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</si>
  <si>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</si>
  <si>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</si>
  <si>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</si>
  <si>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</si>
  <si>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</si>
  <si>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</si>
  <si>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</si>
  <si>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</si>
  <si>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</si>
  <si>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</si>
  <si>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</si>
  <si>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</si>
  <si>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</si>
  <si>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</si>
  <si>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</si>
  <si>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</si>
  <si>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</si>
  <si>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</si>
  <si>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</si>
  <si>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</si>
  <si>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</si>
  <si>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</si>
  <si>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</si>
  <si>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</si>
  <si>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</si>
  <si>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</si>
  <si>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</si>
  <si>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</si>
  <si>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</si>
  <si>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</si>
  <si>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</si>
  <si>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</si>
  <si>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</si>
  <si>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</si>
  <si>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</si>
  <si>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</si>
  <si>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</si>
  <si>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</si>
  <si>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</si>
  <si>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</si>
  <si>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</si>
  <si>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</si>
  <si>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</si>
  <si>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</si>
  <si>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</si>
  <si>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</si>
  <si>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</si>
  <si>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</si>
  <si>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</si>
  <si>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</si>
  <si>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</si>
  <si>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</si>
  <si>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</si>
  <si>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</si>
  <si>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</si>
  <si>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</si>
  <si>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</si>
  <si>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</si>
  <si>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</si>
  <si>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</si>
  <si>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</si>
  <si>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</si>
  <si>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</si>
  <si>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</si>
  <si>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</si>
  <si>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</si>
  <si>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</si>
  <si>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</si>
  <si>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</si>
  <si>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</si>
  <si>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</si>
  <si>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</si>
  <si>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</si>
  <si>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</si>
  <si>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</si>
  <si>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</si>
  <si>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</si>
  <si>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</si>
  <si>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</si>
  <si>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</si>
  <si>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</si>
  <si>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</si>
  <si>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</si>
  <si>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</si>
  <si>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</si>
  <si>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</si>
  <si>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</si>
  <si>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</si>
  <si>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</si>
  <si>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</si>
  <si>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</si>
  <si>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</si>
  <si>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</si>
  <si>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</si>
  <si>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</si>
  <si>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</si>
  <si>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</si>
  <si>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</si>
  <si>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</si>
  <si>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</si>
  <si>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</si>
  <si>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</si>
  <si>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</si>
  <si>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</si>
  <si>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</si>
  <si>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</si>
  <si>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</si>
  <si>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</si>
  <si>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</si>
  <si>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</si>
  <si>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</si>
  <si>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</si>
  <si>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</si>
  <si>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</si>
  <si>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</si>
  <si>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</si>
  <si>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</si>
  <si>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</si>
  <si>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</si>
  <si>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</si>
  <si>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</si>
  <si>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</si>
  <si>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</si>
  <si>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</si>
  <si>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</si>
  <si>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</si>
  <si>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</si>
  <si>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</si>
  <si>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</si>
  <si>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</si>
  <si>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</si>
  <si>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</si>
  <si>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</si>
  <si>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</si>
  <si>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</si>
  <si>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</si>
  <si>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</si>
  <si>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</si>
  <si>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</si>
  <si>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</si>
  <si>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</si>
  <si>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</si>
  <si>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</si>
  <si>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</si>
  <si>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</si>
  <si>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</si>
  <si>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</si>
  <si>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</si>
  <si>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</si>
  <si>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</si>
  <si>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</si>
  <si>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</si>
  <si>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</si>
  <si>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</si>
  <si>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</si>
  <si>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</si>
  <si>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</si>
  <si>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</si>
  <si>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</si>
  <si>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</si>
  <si>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</si>
  <si>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</si>
  <si>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</si>
  <si>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</si>
  <si>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</si>
  <si>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</si>
  <si>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</si>
  <si>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</si>
  <si>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</si>
  <si>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</si>
  <si>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</si>
  <si>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</si>
  <si>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</si>
  <si>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</si>
  <si>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</si>
  <si>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</si>
  <si>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</si>
  <si>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</si>
  <si>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</si>
  <si>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</si>
  <si>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</si>
  <si>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</si>
  <si>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</si>
  <si>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</si>
  <si>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</si>
  <si>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</si>
  <si>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</si>
  <si>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</si>
  <si>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</si>
  <si>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</si>
  <si>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</si>
  <si>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</si>
  <si>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</si>
  <si>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</si>
  <si>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</si>
  <si>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</si>
  <si>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</si>
  <si>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</si>
  <si>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</si>
  <si>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</si>
  <si>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</si>
  <si>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</si>
  <si>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</si>
  <si>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</si>
  <si>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</si>
  <si>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</si>
  <si>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</si>
  <si>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</si>
  <si>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</si>
  <si>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</si>
  <si>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</si>
  <si>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</si>
  <si>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</si>
  <si>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</si>
  <si>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</si>
  <si>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</si>
  <si>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</si>
  <si>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</si>
  <si>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</si>
  <si>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</si>
  <si>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</si>
  <si>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</si>
  <si>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</si>
  <si>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</si>
  <si>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</si>
  <si>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</si>
  <si>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</si>
  <si>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</si>
  <si>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</si>
  <si>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</si>
  <si>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</si>
  <si>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</si>
  <si>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</si>
  <si>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</si>
  <si>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</si>
  <si>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</si>
  <si>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</si>
  <si>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</si>
  <si>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</si>
  <si>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</si>
  <si>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</si>
  <si>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</si>
  <si>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</si>
  <si>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</si>
  <si>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</si>
  <si>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</si>
  <si>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</si>
  <si>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</si>
  <si>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</si>
  <si>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</si>
  <si>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</si>
  <si>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</si>
  <si>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</si>
  <si>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</si>
  <si>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</si>
  <si>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</si>
  <si>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</si>
  <si>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</si>
  <si>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</si>
  <si>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</si>
  <si>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</si>
  <si>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</si>
  <si>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</si>
  <si>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</si>
  <si>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</si>
  <si>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</si>
  <si>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</si>
  <si>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</si>
  <si>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</si>
  <si>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</si>
  <si>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</si>
  <si>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</si>
  <si>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</si>
  <si>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</si>
  <si>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</si>
  <si>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</si>
  <si>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</si>
  <si>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</si>
  <si>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</si>
  <si>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</si>
  <si>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</si>
  <si>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</si>
  <si>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</si>
  <si>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</si>
  <si>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</si>
  <si>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</si>
  <si>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</si>
  <si>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</si>
  <si>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</si>
  <si>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</si>
  <si>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</si>
  <si>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</si>
  <si>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</si>
  <si>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</si>
  <si>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</si>
  <si>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</si>
  <si>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</si>
  <si>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</si>
  <si>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</si>
  <si>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</si>
  <si>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</si>
  <si>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</si>
  <si>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</si>
  <si>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</si>
  <si>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</si>
  <si>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</si>
  <si>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</si>
  <si>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</si>
  <si>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</si>
  <si>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</si>
  <si>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</si>
  <si>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</si>
  <si>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</si>
  <si>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</si>
  <si>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</si>
  <si>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</si>
  <si>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</si>
  <si>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</si>
  <si>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</si>
  <si>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</si>
  <si>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</si>
  <si>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</si>
  <si>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</si>
  <si>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</si>
  <si>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</si>
  <si>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</si>
  <si>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</si>
  <si>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</si>
  <si>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</si>
  <si>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</si>
  <si>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</si>
  <si>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</si>
  <si>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</si>
  <si>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</si>
  <si>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</si>
  <si>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</si>
  <si>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</si>
  <si>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</si>
  <si>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</si>
  <si>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</si>
  <si>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</si>
  <si>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</si>
  <si>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</si>
  <si>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</si>
  <si>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</si>
  <si>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</si>
  <si>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</si>
  <si>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</si>
  <si>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</si>
  <si>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</si>
  <si>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</si>
  <si>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</si>
  <si>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</si>
  <si>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</si>
  <si>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</si>
  <si>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</si>
  <si>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</si>
  <si>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</si>
  <si>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</si>
  <si>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</si>
  <si>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</si>
  <si>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</si>
  <si>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</si>
  <si>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</si>
  <si>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</si>
  <si>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</si>
  <si>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</si>
  <si>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</si>
  <si>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</si>
  <si>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</si>
  <si>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</si>
  <si>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</si>
  <si>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</si>
  <si>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</si>
  <si>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</si>
  <si>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</si>
  <si>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</si>
  <si>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</si>
  <si>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</si>
  <si>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</si>
  <si>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</si>
  <si>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</si>
  <si>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</si>
  <si>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</si>
  <si>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</si>
  <si>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</si>
  <si>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</si>
  <si>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</si>
  <si>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</si>
  <si>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</si>
  <si>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</si>
  <si>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</si>
  <si>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</si>
  <si>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</si>
  <si>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</si>
  <si>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</si>
  <si>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</si>
  <si>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</si>
  <si>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</si>
  <si>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</si>
  <si>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</si>
  <si>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</si>
  <si>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</si>
  <si>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</si>
  <si>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</si>
  <si>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</si>
  <si>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</si>
  <si>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</si>
  <si>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</si>
  <si>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</si>
  <si>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</si>
  <si>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</si>
  <si>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</si>
  <si>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</si>
  <si>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</si>
  <si>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</si>
  <si>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</si>
  <si>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</si>
  <si>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</si>
  <si>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</si>
  <si>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</si>
  <si>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</si>
  <si>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</si>
  <si>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</si>
  <si>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</si>
  <si>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</si>
  <si>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</si>
  <si>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</si>
  <si>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</si>
  <si>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</si>
  <si>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</si>
  <si>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</si>
  <si>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</si>
  <si>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</si>
  <si>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</si>
  <si>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</si>
  <si>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</si>
  <si>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</si>
  <si>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</si>
  <si>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</si>
  <si>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</si>
  <si>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</si>
  <si>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</si>
  <si>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</si>
  <si>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</si>
  <si>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</si>
  <si>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</si>
  <si>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</si>
  <si>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</si>
  <si>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</si>
  <si>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</si>
  <si>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</si>
  <si>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</si>
  <si>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</si>
  <si>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</si>
  <si>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</si>
  <si>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</si>
  <si>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</si>
  <si>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</si>
  <si>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</si>
  <si>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</si>
  <si>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</si>
  <si>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</si>
  <si>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</si>
  <si>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</si>
  <si>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</si>
  <si>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</si>
  <si>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</si>
  <si>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</si>
  <si>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</si>
  <si>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</si>
  <si>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</si>
  <si>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</si>
  <si>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</si>
  <si>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</si>
  <si>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</si>
  <si>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</si>
  <si>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</si>
  <si>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</si>
  <si>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</si>
  <si>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</si>
  <si>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</si>
  <si>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</si>
  <si>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</si>
  <si>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</si>
  <si>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</si>
  <si>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</si>
  <si>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</si>
  <si>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</si>
  <si>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</si>
  <si>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</si>
  <si>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</si>
  <si>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</si>
  <si>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</si>
  <si>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</si>
  <si>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</si>
  <si>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</si>
  <si>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</si>
  <si>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</si>
  <si>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</si>
  <si>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</si>
  <si>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</si>
  <si>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</si>
  <si>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</si>
  <si>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</si>
  <si>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</si>
  <si>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</si>
  <si>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</si>
  <si>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</si>
  <si>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</si>
  <si>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</si>
  <si>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</si>
  <si>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</si>
  <si>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</si>
  <si>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</si>
  <si>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</si>
  <si>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</si>
  <si>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</si>
  <si>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</si>
  <si>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</si>
  <si>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</si>
  <si>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</si>
  <si>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</si>
  <si>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</si>
  <si>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</si>
  <si>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</si>
  <si>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</si>
  <si>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</si>
  <si>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</si>
  <si>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</si>
  <si>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</si>
  <si>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</si>
  <si>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</si>
  <si>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</si>
  <si>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</si>
  <si>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</si>
  <si>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</si>
  <si>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</si>
  <si>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</si>
  <si>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</si>
  <si>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</si>
  <si>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</si>
  <si>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</si>
  <si>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</si>
  <si>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</si>
  <si>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</si>
  <si>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</si>
  <si>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</si>
  <si>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</si>
  <si>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</si>
  <si>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</si>
  <si>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</si>
  <si>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</si>
  <si>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</si>
  <si>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</si>
  <si>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</si>
  <si>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</si>
  <si>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</si>
  <si>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</si>
  <si>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</si>
  <si>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</si>
  <si>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</si>
  <si>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</si>
  <si>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</si>
  <si>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</si>
  <si>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</si>
  <si>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</si>
  <si>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</si>
  <si>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</si>
  <si>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</si>
  <si>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</si>
  <si>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</si>
  <si>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</si>
  <si>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</si>
  <si>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</si>
  <si>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</si>
  <si>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</si>
  <si>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</si>
  <si>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</si>
  <si>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</si>
  <si>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</si>
  <si>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</si>
  <si>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</si>
  <si>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</si>
  <si>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</si>
  <si>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</si>
  <si>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</si>
  <si>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</si>
  <si>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</si>
  <si>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</si>
  <si>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</si>
  <si>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</si>
  <si>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</si>
  <si>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</si>
  <si>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</si>
  <si>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</si>
  <si>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</si>
  <si>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</si>
  <si>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</si>
  <si>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</si>
  <si>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</si>
  <si>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</si>
  <si>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</si>
  <si>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</si>
  <si>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</si>
  <si>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</si>
  <si>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</si>
  <si>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</si>
  <si>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</si>
  <si>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</si>
  <si>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</si>
  <si>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</si>
  <si>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</si>
  <si>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</si>
  <si>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</si>
  <si>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</si>
  <si>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</si>
  <si>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</si>
  <si>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</si>
  <si>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</si>
  <si>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</si>
  <si>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</si>
  <si>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</si>
  <si>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</si>
  <si>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</si>
  <si>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</si>
  <si>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</si>
  <si>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</si>
  <si>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</si>
  <si>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</si>
  <si>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</si>
  <si>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</si>
  <si>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</si>
  <si>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</si>
  <si>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</si>
  <si>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</si>
  <si>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</si>
  <si>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</si>
  <si>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</si>
  <si>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</si>
  <si>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</si>
  <si>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</si>
  <si>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</si>
  <si>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</si>
  <si>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</si>
  <si>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</si>
  <si>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</si>
  <si>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</si>
  <si>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</si>
  <si>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</si>
  <si>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</si>
  <si>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</si>
  <si>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</si>
  <si>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</si>
  <si>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</si>
  <si>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</si>
  <si>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</si>
  <si>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</si>
  <si>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</si>
  <si>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</si>
  <si>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</si>
  <si>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</si>
  <si>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</si>
  <si>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</si>
  <si>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</si>
  <si>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</si>
  <si>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</si>
  <si>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</si>
  <si>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</si>
  <si>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</si>
  <si>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</si>
  <si>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</si>
  <si>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</si>
  <si>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</si>
  <si>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</si>
  <si>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</si>
  <si>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</si>
  <si>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</si>
  <si>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</si>
  <si>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</si>
  <si>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</si>
  <si>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</si>
  <si>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</si>
  <si>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</si>
  <si>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</si>
  <si>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</si>
  <si>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</si>
  <si>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</si>
  <si>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</si>
  <si>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</si>
  <si>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</si>
  <si>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</si>
  <si>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</si>
  <si>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</si>
  <si>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</si>
  <si>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</si>
  <si>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</si>
  <si>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</si>
  <si>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</si>
  <si>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</si>
  <si>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</si>
  <si>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</si>
  <si>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</si>
  <si>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</si>
  <si>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</si>
  <si>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</si>
  <si>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</si>
  <si>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</si>
  <si>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</si>
  <si>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</si>
  <si>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</si>
  <si>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</si>
  <si>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</si>
  <si>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</si>
  <si>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</si>
  <si>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</si>
  <si>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</si>
  <si>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</si>
  <si>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</si>
  <si>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</si>
  <si>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</si>
  <si>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</si>
  <si>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</si>
  <si>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</si>
  <si>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</si>
  <si>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</si>
  <si>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</si>
  <si>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</si>
  <si>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</si>
  <si>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</si>
  <si>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</si>
  <si>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</si>
  <si>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</si>
  <si>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</si>
  <si>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</si>
  <si>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</si>
  <si>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</si>
  <si>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</si>
  <si>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</si>
  <si>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</si>
  <si>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</si>
  <si>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</si>
  <si>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</si>
  <si>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</si>
  <si>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</si>
  <si>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</si>
  <si>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</si>
  <si>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</si>
  <si>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</si>
  <si>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</si>
  <si>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</si>
  <si>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</si>
  <si>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</si>
  <si>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</si>
  <si>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</si>
  <si>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</si>
  <si>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</si>
  <si>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</si>
  <si>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</si>
  <si>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</si>
  <si>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</si>
  <si>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</si>
  <si>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</si>
  <si>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</si>
  <si>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</si>
  <si>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</si>
  <si>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</si>
  <si>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</si>
  <si>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</si>
  <si>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</si>
  <si>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</si>
  <si>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</si>
  <si>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</si>
  <si>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</si>
  <si>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</si>
  <si>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</si>
  <si>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</si>
  <si>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</si>
  <si>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</si>
  <si>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</si>
  <si>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</si>
  <si>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</si>
  <si>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</si>
  <si>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</si>
  <si>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</si>
  <si>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</si>
  <si>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</si>
  <si>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</si>
  <si>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</si>
  <si>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</si>
  <si>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</si>
  <si>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</si>
  <si>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</si>
  <si>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</si>
  <si>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</si>
  <si>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</si>
  <si>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</si>
  <si>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</si>
  <si>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</si>
  <si>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</si>
  <si>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</si>
  <si>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</si>
  <si>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</si>
  <si>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</si>
  <si>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</si>
  <si>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</si>
  <si>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</si>
  <si>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</si>
  <si>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</si>
  <si>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</si>
  <si>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</si>
  <si>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</si>
  <si>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</si>
  <si>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</si>
  <si>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</si>
  <si>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</si>
  <si>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</si>
  <si>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</si>
  <si>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</si>
  <si>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</si>
  <si>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</si>
  <si>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</si>
  <si>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</si>
  <si>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</si>
  <si>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</si>
  <si>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</si>
  <si>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</si>
  <si>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</si>
  <si>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</si>
  <si>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</si>
  <si>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</si>
  <si>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</si>
  <si>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</si>
  <si>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</si>
  <si>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</si>
  <si>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</si>
  <si>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</si>
  <si>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</si>
  <si>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</si>
  <si>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</si>
  <si>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</si>
  <si>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</si>
  <si>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</si>
  <si>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</si>
  <si>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</si>
  <si>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</si>
  <si>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</si>
  <si>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</si>
  <si>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</si>
  <si>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</si>
  <si>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</si>
  <si>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</si>
  <si>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</si>
  <si>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</si>
  <si>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</si>
  <si>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</si>
  <si>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</si>
  <si>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</si>
  <si>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</si>
  <si>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</si>
  <si>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</si>
  <si>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</si>
  <si>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</si>
  <si>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</si>
  <si>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</si>
  <si>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</si>
  <si>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</si>
  <si>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</si>
  <si>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</si>
  <si>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</si>
  <si>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</si>
  <si>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</si>
  <si>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</si>
  <si>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</si>
  <si>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</si>
  <si>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</si>
  <si>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</si>
  <si>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</si>
  <si>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</si>
  <si>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</si>
  <si>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</si>
  <si>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</si>
  <si>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</si>
  <si>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</si>
  <si>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</si>
  <si>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</si>
  <si>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</si>
  <si>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</si>
  <si>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</si>
  <si>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</si>
  <si>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</si>
  <si>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</si>
  <si>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</si>
  <si>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</si>
  <si>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</si>
  <si>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</si>
  <si>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</si>
  <si>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</si>
  <si>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</si>
  <si>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</si>
  <si>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</si>
  <si>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</si>
  <si>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</si>
  <si>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</si>
  <si>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</si>
  <si>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</si>
  <si>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</si>
  <si>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</si>
  <si>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</si>
  <si>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</si>
  <si>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</si>
  <si>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</si>
  <si>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</si>
  <si>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</si>
  <si>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</si>
  <si>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</si>
  <si>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</si>
  <si>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</si>
  <si>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</si>
  <si>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</si>
  <si>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</si>
  <si>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</si>
  <si>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</si>
  <si>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</si>
  <si>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</si>
  <si>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</si>
  <si>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</si>
  <si>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</si>
  <si>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</si>
  <si>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</si>
  <si>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</si>
  <si>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</si>
  <si>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</si>
  <si>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</si>
  <si>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</si>
  <si>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</si>
  <si>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</si>
  <si>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</si>
  <si>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</si>
  <si>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</si>
  <si>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</si>
  <si>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</si>
  <si>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</si>
  <si>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</si>
  <si>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</si>
  <si>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</si>
  <si>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</si>
  <si>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</si>
  <si>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</si>
  <si>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</si>
  <si>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</si>
  <si>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</si>
  <si>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</si>
  <si>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</si>
  <si>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</si>
  <si>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</si>
  <si>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</si>
  <si>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</si>
  <si>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</si>
  <si>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</si>
  <si>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</si>
  <si>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</si>
  <si>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</si>
  <si>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</si>
  <si>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</si>
  <si>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</si>
  <si>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</si>
  <si>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</si>
  <si>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</si>
  <si>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</si>
  <si>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</si>
  <si>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</si>
  <si>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</si>
  <si>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</si>
  <si>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</si>
  <si>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</si>
  <si>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</si>
  <si>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</si>
  <si>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</si>
  <si>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</si>
  <si>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</si>
  <si>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</si>
  <si>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</si>
  <si>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</si>
  <si>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</si>
  <si>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</si>
  <si>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</si>
  <si>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</si>
  <si>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</si>
  <si>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</si>
  <si>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</si>
  <si>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</si>
  <si>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</si>
  <si>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</si>
  <si>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</si>
  <si>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</si>
  <si>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</si>
  <si>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</si>
  <si>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</si>
  <si>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</si>
  <si>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</si>
  <si>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</si>
  <si>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</si>
  <si>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</si>
  <si>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</si>
  <si>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</si>
  <si>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</si>
  <si>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</si>
  <si>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</si>
  <si>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</si>
  <si>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</si>
  <si>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</si>
  <si>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</si>
  <si>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</si>
  <si>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</si>
  <si>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</si>
  <si>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</si>
  <si>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</si>
  <si>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</si>
  <si>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</si>
  <si>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</si>
  <si>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</si>
  <si>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</si>
  <si>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</si>
  <si>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</si>
  <si>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</si>
  <si>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</si>
  <si>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</si>
  <si>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</si>
  <si>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</si>
  <si>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</si>
  <si>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</si>
  <si>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</si>
  <si>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</si>
  <si>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</si>
  <si>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</si>
  <si>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</si>
  <si>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</si>
  <si>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</si>
  <si>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</si>
  <si>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</si>
  <si>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</si>
  <si>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</si>
  <si>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</si>
  <si>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</si>
  <si>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</si>
  <si>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</si>
  <si>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</si>
  <si>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</si>
  <si>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</si>
  <si>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</si>
  <si>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</si>
  <si>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</si>
  <si>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</si>
  <si>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</si>
  <si>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</si>
  <si>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</si>
  <si>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</si>
  <si>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</si>
  <si>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</si>
  <si>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</si>
  <si>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</si>
  <si>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</si>
  <si>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</si>
  <si>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</si>
  <si>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</si>
  <si>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</si>
  <si>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</si>
  <si>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</si>
  <si>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</si>
  <si>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</si>
  <si>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</si>
  <si>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</si>
  <si>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</si>
  <si>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</si>
  <si>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</si>
  <si>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</si>
  <si>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</si>
  <si>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</si>
  <si>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</si>
  <si>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</si>
  <si>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</si>
  <si>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</si>
  <si>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</si>
  <si>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</si>
  <si>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</si>
  <si>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</si>
  <si>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</si>
  <si>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</si>
  <si>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</si>
  <si>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</si>
  <si>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</si>
  <si>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</si>
  <si>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</si>
  <si>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</si>
  <si>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</si>
  <si>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</si>
  <si>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</si>
  <si>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</si>
  <si>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</si>
  <si>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</si>
  <si>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</si>
  <si>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</si>
  <si>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</si>
  <si>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</si>
  <si>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</si>
  <si>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</si>
  <si>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</si>
  <si>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</si>
  <si>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</si>
  <si>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</si>
  <si>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</si>
  <si>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</si>
  <si>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</si>
  <si>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</si>
  <si>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</si>
  <si>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</si>
  <si>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</si>
  <si>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</si>
  <si>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</si>
  <si>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</si>
  <si>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</si>
  <si>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</si>
  <si>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</si>
  <si>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</si>
  <si>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</si>
  <si>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</si>
  <si>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</si>
  <si>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</si>
  <si>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</si>
  <si>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</si>
  <si>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</si>
  <si>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</si>
  <si>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</si>
  <si>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</si>
  <si>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</si>
  <si>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</si>
  <si>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</si>
  <si>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</si>
  <si>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</si>
  <si>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</si>
  <si>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</si>
  <si>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</si>
  <si>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</si>
  <si>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</si>
  <si>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</si>
  <si>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</si>
  <si>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</si>
  <si>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</si>
  <si>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</si>
  <si>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</si>
  <si>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</si>
  <si>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</si>
  <si>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</si>
  <si>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</si>
  <si>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</si>
  <si>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</si>
  <si>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</si>
  <si>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</si>
  <si>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</si>
  <si>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</si>
  <si>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</si>
  <si>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</si>
  <si>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</si>
  <si>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</si>
  <si>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</si>
  <si>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</si>
  <si>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</si>
  <si>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</si>
  <si>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</si>
  <si>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</si>
  <si>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</si>
  <si>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</si>
  <si>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</si>
  <si>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</si>
  <si>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</si>
  <si>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</si>
  <si>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</si>
  <si>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</si>
  <si>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</si>
  <si>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</si>
  <si>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</si>
  <si>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</si>
  <si>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</si>
  <si>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</si>
  <si>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</si>
  <si>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</si>
  <si>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</si>
  <si>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</si>
  <si>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</si>
  <si>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</si>
  <si>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</si>
  <si>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</si>
  <si>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</si>
  <si>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</si>
  <si>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</si>
  <si>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</si>
  <si>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</si>
  <si>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</si>
  <si>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</si>
  <si>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</si>
  <si>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</si>
  <si>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</si>
  <si>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</si>
  <si>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</si>
  <si>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</si>
  <si>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</si>
  <si>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</si>
  <si>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</si>
  <si>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</si>
  <si>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</si>
  <si>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</si>
  <si>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</si>
  <si>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</si>
  <si>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</si>
  <si>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</si>
  <si>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</si>
  <si>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</si>
  <si>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</si>
  <si>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</si>
  <si>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</si>
  <si>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</si>
  <si>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</si>
  <si>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</si>
  <si>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</si>
  <si>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</si>
  <si>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</si>
  <si>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</si>
  <si>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</si>
  <si>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</si>
  <si>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</si>
  <si>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</si>
  <si>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</si>
  <si>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</si>
  <si>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</si>
  <si>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</si>
  <si>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</si>
  <si>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</si>
  <si>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</si>
  <si>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</si>
  <si>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</si>
  <si>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</si>
  <si>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</si>
  <si>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</si>
  <si>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</si>
  <si>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</si>
  <si>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</si>
  <si>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</si>
  <si>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</si>
  <si>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</si>
  <si>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</si>
  <si>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</si>
  <si>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</si>
  <si>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</si>
  <si>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</si>
  <si>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</si>
  <si>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</si>
  <si>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</si>
  <si>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</si>
  <si>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</si>
  <si>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</si>
  <si>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</si>
  <si>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</si>
  <si>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</si>
  <si>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</si>
  <si>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</si>
  <si>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</si>
  <si>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</si>
  <si>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</si>
  <si>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</si>
  <si>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</si>
  <si>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</si>
  <si>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</si>
  <si>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</si>
  <si>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</si>
  <si>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</si>
  <si>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</si>
  <si>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</si>
  <si>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</si>
  <si>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</si>
  <si>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</si>
  <si>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</si>
  <si>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</si>
  <si>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</si>
  <si>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</si>
  <si>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</si>
  <si>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</si>
  <si>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</si>
  <si>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</si>
  <si>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</si>
  <si>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</si>
  <si>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</si>
  <si>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</si>
  <si>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</si>
  <si>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</si>
  <si>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</si>
  <si>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</si>
  <si>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</si>
  <si>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</si>
  <si>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</si>
  <si>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</si>
  <si>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</si>
  <si>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</si>
  <si>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</si>
  <si>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</si>
  <si>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</si>
  <si>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</si>
  <si>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</si>
  <si>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</si>
  <si>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</si>
  <si>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</si>
  <si>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</si>
  <si>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</si>
  <si>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</si>
  <si>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</si>
  <si>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</si>
  <si>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</si>
  <si>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</si>
  <si>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</si>
  <si>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</si>
  <si>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</si>
  <si>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</si>
  <si>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</si>
  <si>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</si>
  <si>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</si>
  <si>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</si>
  <si>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</si>
  <si>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</si>
  <si>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</si>
  <si>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</si>
  <si>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</si>
  <si>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</si>
  <si>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</si>
  <si>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</si>
  <si>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</si>
  <si>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</si>
  <si>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</si>
  <si>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</si>
  <si>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</si>
  <si>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</si>
  <si>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</si>
  <si>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</si>
  <si>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</si>
  <si>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</si>
  <si>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</si>
  <si>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</si>
  <si>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</si>
  <si>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</si>
  <si>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</si>
  <si>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</si>
  <si>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</si>
  <si>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</si>
  <si>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</si>
  <si>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</si>
  <si>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</si>
  <si>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</si>
  <si>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</si>
  <si>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</si>
  <si>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</si>
  <si>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</si>
  <si>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</si>
  <si>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</si>
  <si>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</si>
  <si>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</si>
  <si>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</si>
  <si>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</si>
  <si>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</si>
  <si>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</si>
  <si>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</si>
  <si>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</si>
  <si>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</si>
  <si>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</si>
  <si>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</si>
  <si>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</si>
  <si>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</si>
  <si>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</si>
  <si>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</si>
  <si>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</si>
  <si>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</si>
  <si>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</si>
  <si>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</si>
  <si>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</si>
  <si>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</si>
  <si>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</si>
  <si>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</si>
  <si>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</si>
  <si>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</si>
  <si>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</si>
  <si>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</si>
  <si>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</si>
  <si>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</si>
  <si>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</si>
  <si>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</si>
  <si>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</si>
  <si>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</si>
  <si>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</si>
  <si>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</si>
  <si>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</si>
  <si>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</si>
  <si>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</si>
  <si>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</si>
  <si>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</si>
  <si>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</si>
  <si>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</si>
  <si>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</si>
  <si>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</si>
  <si>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</si>
  <si>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</si>
  <si>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</si>
  <si>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</si>
  <si>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</si>
  <si>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</si>
  <si>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</si>
  <si>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</si>
  <si>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</si>
  <si>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</si>
  <si>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</si>
  <si>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</si>
  <si>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</si>
  <si>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</si>
  <si>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</si>
  <si>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</si>
  <si>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</si>
  <si>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</si>
  <si>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</si>
  <si>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</si>
  <si>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</si>
  <si>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</si>
  <si>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</si>
  <si>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</si>
  <si>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</si>
  <si>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</si>
  <si>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</si>
  <si>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</si>
  <si>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</si>
  <si>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</si>
  <si>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</si>
  <si>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</si>
  <si>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</si>
  <si>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</si>
  <si>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</si>
  <si>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</si>
  <si>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</si>
  <si>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</si>
  <si>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</si>
  <si>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</si>
  <si>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</si>
  <si>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</si>
  <si>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</si>
  <si>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</si>
  <si>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</si>
  <si>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</si>
  <si>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</si>
  <si>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</si>
  <si>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</si>
  <si>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</si>
  <si>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</si>
  <si>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</si>
  <si>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</si>
  <si>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</si>
  <si>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</si>
  <si>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</si>
  <si>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</si>
  <si>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</si>
  <si>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</si>
  <si>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</si>
  <si>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</si>
  <si>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</si>
  <si>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</si>
  <si>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</si>
  <si>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</si>
  <si>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</si>
  <si>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</si>
  <si>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</si>
  <si>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</si>
  <si>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</si>
  <si>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</si>
  <si>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</si>
  <si>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</si>
  <si>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</si>
  <si>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</si>
  <si>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</si>
  <si>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</si>
  <si>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</si>
  <si>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</si>
  <si>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</si>
  <si>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</si>
  <si>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</si>
  <si>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</si>
  <si>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</si>
  <si>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</si>
  <si>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</si>
  <si>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</si>
  <si>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</si>
  <si>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</si>
  <si>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</si>
  <si>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</si>
  <si>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</si>
  <si>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</si>
  <si>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</si>
  <si>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</si>
  <si>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</si>
  <si>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</si>
  <si>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</si>
  <si>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</si>
  <si>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</si>
  <si>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</si>
  <si>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</si>
  <si>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</si>
  <si>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</si>
  <si>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</si>
  <si>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</si>
  <si>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</si>
  <si>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</si>
  <si>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</si>
  <si>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</si>
  <si>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</si>
  <si>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</si>
  <si>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</si>
  <si>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</si>
  <si>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</si>
  <si>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</si>
  <si>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</si>
  <si>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</si>
  <si>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</si>
  <si>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</si>
  <si>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</si>
  <si>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</si>
  <si>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</si>
  <si>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</si>
  <si>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</si>
  <si>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</si>
  <si>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</si>
  <si>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</si>
  <si>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</si>
  <si>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</si>
  <si>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</si>
  <si>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</si>
  <si>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</si>
  <si>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</si>
  <si>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</si>
  <si>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</si>
  <si>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</si>
  <si>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</si>
  <si>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</si>
  <si>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</si>
  <si>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</si>
  <si>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</si>
  <si>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</si>
  <si>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</si>
  <si>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</si>
  <si>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</si>
  <si>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</si>
  <si>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</si>
  <si>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</si>
  <si>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</si>
  <si>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</si>
  <si>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</si>
  <si>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</si>
  <si>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</si>
  <si>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</si>
  <si>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</si>
  <si>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</si>
  <si>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</si>
  <si>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</si>
  <si>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</si>
  <si>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</si>
  <si>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</si>
  <si>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</si>
  <si>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</si>
  <si>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</si>
  <si>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</si>
  <si>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</si>
  <si>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</si>
  <si>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</si>
  <si>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</si>
  <si>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</si>
  <si>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</si>
  <si>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</si>
  <si>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</si>
  <si>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</si>
  <si>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</si>
  <si>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</si>
  <si>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</si>
  <si>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</si>
  <si>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</si>
  <si>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</si>
  <si>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</si>
  <si>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</si>
  <si>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</si>
  <si>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</si>
  <si>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</si>
  <si>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</si>
  <si>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</si>
  <si>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</si>
  <si>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</si>
  <si>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</si>
  <si>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</si>
  <si>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</si>
  <si>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</si>
  <si>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</si>
  <si>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</si>
  <si>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</si>
  <si>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</si>
  <si>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</si>
  <si>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</si>
  <si>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</si>
  <si>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</si>
  <si>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</si>
  <si>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</si>
  <si>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</si>
  <si>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</si>
  <si>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</si>
  <si>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</si>
  <si>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</si>
  <si>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</si>
  <si>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</si>
  <si>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</si>
  <si>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</si>
  <si>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</si>
  <si>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</si>
  <si>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</si>
  <si>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</si>
  <si>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</si>
  <si>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</si>
  <si>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</si>
  <si>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</si>
  <si>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</si>
  <si>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</si>
  <si>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</si>
  <si>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</si>
  <si>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</si>
  <si>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</si>
  <si>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</si>
  <si>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</si>
  <si>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</si>
  <si>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</si>
  <si>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</si>
  <si>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</si>
  <si>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</si>
  <si>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</si>
  <si>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</si>
  <si>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</si>
  <si>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</si>
  <si>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</si>
  <si>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</si>
  <si>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</si>
  <si>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</si>
  <si>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</si>
  <si>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</si>
  <si>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</si>
  <si>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</si>
  <si>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</si>
  <si>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</si>
  <si>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</si>
  <si>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</si>
  <si>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</si>
  <si>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</si>
  <si>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</si>
  <si>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</si>
  <si>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</si>
  <si>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</si>
  <si>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</si>
  <si>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</si>
  <si>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</si>
  <si>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</si>
  <si>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</si>
  <si>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</si>
  <si>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</si>
  <si>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</si>
  <si>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</si>
  <si>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</si>
  <si>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</si>
  <si>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</si>
  <si>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</si>
  <si>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</si>
  <si>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</si>
  <si>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</si>
  <si>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</si>
  <si>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</si>
  <si>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</si>
  <si>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</si>
  <si>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</si>
  <si>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</si>
  <si>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</si>
  <si>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</si>
  <si>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</si>
  <si>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</si>
  <si>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</si>
  <si>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</si>
  <si>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</si>
  <si>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</si>
  <si>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</si>
  <si>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</si>
  <si>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</si>
  <si>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</si>
  <si>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</si>
  <si>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</si>
  <si>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</si>
  <si>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</si>
  <si>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</si>
  <si>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</si>
  <si>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</si>
  <si>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</si>
  <si>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</si>
  <si>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</si>
  <si>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</si>
  <si>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</si>
  <si>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</si>
  <si>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</si>
  <si>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</si>
  <si>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</si>
  <si>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</si>
  <si>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</si>
  <si>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</si>
  <si>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</si>
  <si>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</si>
  <si>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</si>
  <si>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</si>
  <si>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</si>
  <si>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</si>
  <si>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</si>
  <si>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</si>
  <si>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</si>
  <si>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</si>
  <si>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</si>
  <si>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</si>
  <si>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</si>
  <si>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</si>
  <si>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</si>
  <si>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</si>
  <si>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</si>
  <si>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</si>
  <si>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</si>
  <si>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</si>
  <si>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</si>
  <si>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</si>
  <si>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</si>
  <si>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</si>
  <si>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</si>
  <si>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</si>
  <si>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</si>
  <si>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</si>
  <si>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</si>
  <si>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</si>
  <si>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</si>
  <si>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</si>
  <si>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</si>
  <si>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</si>
  <si>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</si>
  <si>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</si>
  <si>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</si>
  <si>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</si>
  <si>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</si>
  <si>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</si>
  <si>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</si>
  <si>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</si>
  <si>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</si>
  <si>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</si>
  <si>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</si>
  <si>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</si>
  <si>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</si>
  <si>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</si>
  <si>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</si>
  <si>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</si>
  <si>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</si>
  <si>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</si>
  <si>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</si>
  <si>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</si>
  <si>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</si>
  <si>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</si>
  <si>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</si>
  <si>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</si>
  <si>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</si>
  <si>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</si>
  <si>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</si>
  <si>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</si>
  <si>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</si>
  <si>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</si>
  <si>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</si>
  <si>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</si>
  <si>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</si>
  <si>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</si>
  <si>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</si>
  <si>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</si>
  <si>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</si>
  <si>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</si>
  <si>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</si>
  <si>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</si>
  <si>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</si>
  <si>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</si>
  <si>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</si>
  <si>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</si>
  <si>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</si>
  <si>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</si>
  <si>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</si>
  <si>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</si>
  <si>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</si>
  <si>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</si>
  <si>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</si>
  <si>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</si>
  <si>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</si>
  <si>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</si>
  <si>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</si>
  <si>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</si>
  <si>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</si>
  <si>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</si>
  <si>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</si>
  <si>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</si>
  <si>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</si>
  <si>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</si>
  <si>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</si>
  <si>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</si>
  <si>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</si>
  <si>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</si>
  <si>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</si>
  <si>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</si>
  <si>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</si>
  <si>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</si>
  <si>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</si>
  <si>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</si>
  <si>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</si>
  <si>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</si>
  <si>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</si>
  <si>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</si>
  <si>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</si>
  <si>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</si>
  <si>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</si>
  <si>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</si>
  <si>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</si>
  <si>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</si>
  <si>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</si>
  <si>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</si>
  <si>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</si>
  <si>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</si>
  <si>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</si>
  <si>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</si>
  <si>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</si>
  <si>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</si>
  <si>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</si>
  <si>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</si>
  <si>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</si>
  <si>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</si>
  <si>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</si>
  <si>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</si>
  <si>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</si>
  <si>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</si>
  <si>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</si>
  <si>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</si>
  <si>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</si>
  <si>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</si>
  <si>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</si>
  <si>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</si>
  <si>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</si>
  <si>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</si>
  <si>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</si>
  <si>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</si>
  <si>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</si>
  <si>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</si>
  <si>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</si>
  <si>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</si>
  <si>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</si>
  <si>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</si>
  <si>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</si>
  <si>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</si>
  <si>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</si>
  <si>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</si>
  <si>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</si>
  <si>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</si>
  <si>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</si>
  <si>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</si>
  <si>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</si>
  <si>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</si>
  <si>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</si>
  <si>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</si>
  <si>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</si>
  <si>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</si>
  <si>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</si>
  <si>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</si>
  <si>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</si>
  <si>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</si>
  <si>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</si>
  <si>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</si>
  <si>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</si>
  <si>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</si>
  <si>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</si>
  <si>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</si>
  <si>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</si>
  <si>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</si>
  <si>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</si>
  <si>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</si>
  <si>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</si>
  <si>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</si>
  <si>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</si>
  <si>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</si>
  <si>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</si>
  <si>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</si>
  <si>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</si>
  <si>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</si>
  <si>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</si>
  <si>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</si>
  <si>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</si>
  <si>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</si>
  <si>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</si>
  <si>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</si>
  <si>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</si>
  <si>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</si>
  <si>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</si>
  <si>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</si>
  <si>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</si>
  <si>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</si>
  <si>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</si>
  <si>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</si>
  <si>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</si>
  <si>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</si>
  <si>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</si>
  <si>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</si>
  <si>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</si>
  <si>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</si>
  <si>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</si>
  <si>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</si>
  <si>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</si>
  <si>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</si>
  <si>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</si>
  <si>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</si>
  <si>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</si>
  <si>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</si>
  <si>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</si>
  <si>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</si>
  <si>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</si>
  <si>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</si>
  <si>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</si>
  <si>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</si>
  <si>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</si>
  <si>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</si>
  <si>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</si>
  <si>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</si>
  <si>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</si>
  <si>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</si>
  <si>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</si>
  <si>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</si>
  <si>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</si>
  <si>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</si>
  <si>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</si>
  <si>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</si>
  <si>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</si>
  <si>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</si>
  <si>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</si>
  <si>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</si>
  <si>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</si>
  <si>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</si>
  <si>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</si>
  <si>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</si>
  <si>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</si>
  <si>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</si>
  <si>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</si>
  <si>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</si>
  <si>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</si>
  <si>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</si>
  <si>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</si>
  <si>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</si>
  <si>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</si>
  <si>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</si>
  <si>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</si>
  <si>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</si>
  <si>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</si>
  <si>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</si>
  <si>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</si>
  <si>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</si>
  <si>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</si>
  <si>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</si>
  <si>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</si>
  <si>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</si>
  <si>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</si>
  <si>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</si>
  <si>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</si>
  <si>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</si>
  <si>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</si>
  <si>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</si>
  <si>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</si>
  <si>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</si>
  <si>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</si>
  <si>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</si>
  <si>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</si>
  <si>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</si>
  <si>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</si>
  <si>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</si>
  <si>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</si>
  <si>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</si>
  <si>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</si>
  <si>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</si>
  <si>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</si>
  <si>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</si>
  <si>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</si>
  <si>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</si>
  <si>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</si>
  <si>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</si>
  <si>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</si>
  <si>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</si>
  <si>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</si>
  <si>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</si>
  <si>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</si>
  <si>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</si>
  <si>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</si>
  <si>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</si>
  <si>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</si>
  <si>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</si>
  <si>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</si>
  <si>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</si>
  <si>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</si>
  <si>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</si>
  <si>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</si>
  <si>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</si>
  <si>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</si>
  <si>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</si>
  <si>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</si>
  <si>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</si>
  <si>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</si>
  <si>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</si>
  <si>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</si>
  <si>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</si>
  <si>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</si>
  <si>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</si>
  <si>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</si>
  <si>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</si>
  <si>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</si>
  <si>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</si>
  <si>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</si>
  <si>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</si>
  <si>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</si>
  <si>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</si>
  <si>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</si>
  <si>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</si>
  <si>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</si>
  <si>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</si>
  <si>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</si>
  <si>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</si>
  <si>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</si>
  <si>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</si>
  <si>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</si>
  <si>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</si>
  <si>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</si>
  <si>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</si>
  <si>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</si>
  <si>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</si>
  <si>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</si>
  <si>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</si>
  <si>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</si>
  <si>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</si>
  <si>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</si>
  <si>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</si>
  <si>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</si>
  <si>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</si>
  <si>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</si>
  <si>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</si>
  <si>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</si>
  <si>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</si>
  <si>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</si>
  <si>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</si>
  <si>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</si>
  <si>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</si>
  <si>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</si>
  <si>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</si>
  <si>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</si>
  <si>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</si>
  <si>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</si>
  <si>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</si>
  <si>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</si>
  <si>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</si>
  <si>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</si>
  <si>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</si>
  <si>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</si>
  <si>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</si>
  <si>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</si>
  <si>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</si>
  <si>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</si>
  <si>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</si>
  <si>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</si>
  <si>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</si>
  <si>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</si>
  <si>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</si>
  <si>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</si>
  <si>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</si>
  <si>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</si>
  <si>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</si>
  <si>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</si>
  <si>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</si>
  <si>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</si>
  <si>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</si>
  <si>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</si>
  <si>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</si>
  <si>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</si>
  <si>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</si>
  <si>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</si>
  <si>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</si>
  <si>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</si>
  <si>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</si>
  <si>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</si>
  <si>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</si>
  <si>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</si>
  <si>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</si>
  <si>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</si>
  <si>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</si>
  <si>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</si>
  <si>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</si>
  <si>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</si>
  <si>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</si>
  <si>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</si>
  <si>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</si>
  <si>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</si>
  <si>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</si>
  <si>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</si>
  <si>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</si>
  <si>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</si>
  <si>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</si>
  <si>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</si>
  <si>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</si>
  <si>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</si>
  <si>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</si>
  <si>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</si>
  <si>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</si>
  <si>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</si>
  <si>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</si>
  <si>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</si>
  <si>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</si>
  <si>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</si>
  <si>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</si>
  <si>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</si>
  <si>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</si>
  <si>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</si>
  <si>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</si>
  <si>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</si>
  <si>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</si>
  <si>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</si>
  <si>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</si>
  <si>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</si>
  <si>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</si>
  <si>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</si>
  <si>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</si>
  <si>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</si>
  <si>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</si>
  <si>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</si>
  <si>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</si>
  <si>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</si>
  <si>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</si>
  <si>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</si>
  <si>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</si>
  <si>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</si>
  <si>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</si>
  <si>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</si>
  <si>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</si>
  <si>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</si>
  <si>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</si>
  <si>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</si>
  <si>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</si>
  <si>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</si>
  <si>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</si>
  <si>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</si>
  <si>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</si>
  <si>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</si>
  <si>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</si>
  <si>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</si>
  <si>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</si>
  <si>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</si>
  <si>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</si>
  <si>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</si>
  <si>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</si>
  <si>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</si>
  <si>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</si>
  <si>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</si>
  <si>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</si>
  <si>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</si>
  <si>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</si>
  <si>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</si>
  <si>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</si>
  <si>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</si>
  <si>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</si>
  <si>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</si>
  <si>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</si>
  <si>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</si>
  <si>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</si>
  <si>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</si>
  <si>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</si>
  <si>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</si>
  <si>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</si>
  <si>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</si>
  <si>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</si>
  <si>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</si>
  <si>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</si>
  <si>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</si>
  <si>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</si>
  <si>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</si>
  <si>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</si>
  <si>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</si>
  <si>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</si>
  <si>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</si>
  <si>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</si>
  <si>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</si>
  <si>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</si>
  <si>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</si>
  <si>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</si>
  <si>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</si>
  <si>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</si>
  <si>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</si>
  <si>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</si>
  <si>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</si>
  <si>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</si>
  <si>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</si>
  <si>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</si>
  <si>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</si>
  <si>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</si>
  <si>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</si>
  <si>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</si>
  <si>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</si>
  <si>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</si>
  <si>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</si>
  <si>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</si>
  <si>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</si>
  <si>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</si>
  <si>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</si>
  <si>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</si>
  <si>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</si>
  <si>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</si>
  <si>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</si>
  <si>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</si>
  <si>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</si>
  <si>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</si>
  <si>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</si>
  <si>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</si>
  <si>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</si>
  <si>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</si>
  <si>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</si>
  <si>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</si>
  <si>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</si>
  <si>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</si>
  <si>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</si>
  <si>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</si>
  <si>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</si>
  <si>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</si>
  <si>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</si>
  <si>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</si>
  <si>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</si>
  <si>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</si>
  <si>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</si>
  <si>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</si>
  <si>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</si>
  <si>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</si>
  <si>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</si>
  <si>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</si>
  <si>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</si>
  <si>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</si>
  <si>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</si>
  <si>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</si>
  <si>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</si>
  <si>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</si>
  <si>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</si>
  <si>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</si>
  <si>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</si>
  <si>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</si>
  <si>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</si>
  <si>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</si>
  <si>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</si>
  <si>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</si>
  <si>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</si>
  <si>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</si>
  <si>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</si>
  <si>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</si>
  <si>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</si>
  <si>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</si>
  <si>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</si>
  <si>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</si>
  <si>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</si>
  <si>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</si>
  <si>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</si>
  <si>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</si>
  <si>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</si>
  <si>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</si>
  <si>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</si>
  <si>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</si>
  <si>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</si>
  <si>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</si>
  <si>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</si>
  <si>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</si>
  <si>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</si>
  <si>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</si>
  <si>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</si>
  <si>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</si>
  <si>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</si>
  <si>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</si>
  <si>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</si>
  <si>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</si>
  <si>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</si>
  <si>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</si>
  <si>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</si>
  <si>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</si>
  <si>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</si>
  <si>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</si>
  <si>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</si>
  <si>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</si>
  <si>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</si>
  <si>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</si>
  <si>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</si>
  <si>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</si>
  <si>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</si>
  <si>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</si>
  <si>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</si>
  <si>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</si>
  <si>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</si>
  <si>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</si>
  <si>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</si>
  <si>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</si>
  <si>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</si>
  <si>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</si>
  <si>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</si>
  <si>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</si>
  <si>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</si>
  <si>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</si>
  <si>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</si>
  <si>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</si>
  <si>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</si>
  <si>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</si>
  <si>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</si>
  <si>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</si>
  <si>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</si>
  <si>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</si>
  <si>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</si>
  <si>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</si>
  <si>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</si>
  <si>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</si>
  <si>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</si>
  <si>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</si>
  <si>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</si>
  <si>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</si>
  <si>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</si>
  <si>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</si>
  <si>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</si>
  <si>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</si>
  <si>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</si>
  <si>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</si>
  <si>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</si>
  <si>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</si>
  <si>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</si>
  <si>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</si>
  <si>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</si>
  <si>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</si>
  <si>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</si>
  <si>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</si>
  <si>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</si>
  <si>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</si>
  <si>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</si>
  <si>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</si>
  <si>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</si>
  <si>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</si>
  <si>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</si>
  <si>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</si>
  <si>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</si>
  <si>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</si>
  <si>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</si>
  <si>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</si>
  <si>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</si>
  <si>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</si>
  <si>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</si>
  <si>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</si>
  <si>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</si>
  <si>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</si>
  <si>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</si>
  <si>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</si>
  <si>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</si>
  <si>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</si>
  <si>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</si>
  <si>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</si>
  <si>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</si>
  <si>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</si>
  <si>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</si>
  <si>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</si>
  <si>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</si>
  <si>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</si>
  <si>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</si>
  <si>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</si>
  <si>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</si>
  <si>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</si>
  <si>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</si>
  <si>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</si>
  <si>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</si>
  <si>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</si>
  <si>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</si>
  <si>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</si>
  <si>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</si>
  <si>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</si>
  <si>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</si>
  <si>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</si>
  <si>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</si>
  <si>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</si>
  <si>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</si>
  <si>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</si>
  <si>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</si>
  <si>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</si>
  <si>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</si>
  <si>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</si>
  <si>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</si>
  <si>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</si>
  <si>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</si>
  <si>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</si>
  <si>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</si>
  <si>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</si>
  <si>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</si>
  <si>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</si>
  <si>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</si>
  <si>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</si>
  <si>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</si>
  <si>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</si>
  <si>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</si>
  <si>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</si>
  <si>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</si>
  <si>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</si>
  <si>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</si>
  <si>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</si>
  <si>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</si>
  <si>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</si>
  <si>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</si>
  <si>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</si>
  <si>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</si>
  <si>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</si>
  <si>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</si>
  <si>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</si>
  <si>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</si>
  <si>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</si>
  <si>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</si>
  <si>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</si>
  <si>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</si>
  <si>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</si>
  <si>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</si>
  <si>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</si>
  <si>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</si>
  <si>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</si>
  <si>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</si>
  <si>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</si>
  <si>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</si>
  <si>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</si>
  <si>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</si>
  <si>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</si>
  <si>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</si>
  <si>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</si>
  <si>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</si>
  <si>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</si>
  <si>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</si>
  <si>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</si>
  <si>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</si>
  <si>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</si>
  <si>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</si>
  <si>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</si>
  <si>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</si>
  <si>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</si>
  <si>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</si>
  <si>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</si>
  <si>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</si>
  <si>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</si>
  <si>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</si>
  <si>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</si>
  <si>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</si>
  <si>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</si>
  <si>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</si>
  <si>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</si>
  <si>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</si>
  <si>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</si>
  <si>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</si>
  <si>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</si>
  <si>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</si>
  <si>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</si>
  <si>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</si>
  <si>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</si>
  <si>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</si>
  <si>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</si>
  <si>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</si>
  <si>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</si>
  <si>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</si>
  <si>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</si>
  <si>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</si>
  <si>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</si>
  <si>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</si>
  <si>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</si>
  <si>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</si>
  <si>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</si>
  <si>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</si>
  <si>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</si>
  <si>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</si>
  <si>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</si>
  <si>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</si>
  <si>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</si>
  <si>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</si>
  <si>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</si>
  <si>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</si>
  <si>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</si>
  <si>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</si>
  <si>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</si>
  <si>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</si>
  <si>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</si>
  <si>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</si>
  <si>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</si>
  <si>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</si>
  <si>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</si>
  <si>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</si>
  <si>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</si>
  <si>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</si>
  <si>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</si>
  <si>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</si>
  <si>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</si>
  <si>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</si>
  <si>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</si>
  <si>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</si>
  <si>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</si>
  <si>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</si>
  <si>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</si>
  <si>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</si>
  <si>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</si>
  <si>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</si>
  <si>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</si>
  <si>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</si>
  <si>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</si>
  <si>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</si>
  <si>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</si>
  <si>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</si>
  <si>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</si>
  <si>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</si>
  <si>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</si>
  <si>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</si>
  <si>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</si>
  <si>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</si>
  <si>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</si>
  <si>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</si>
  <si>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</si>
  <si>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</si>
  <si>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</si>
  <si>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</si>
  <si>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</si>
  <si>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</si>
  <si>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</si>
  <si>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</si>
  <si>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</si>
  <si>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</si>
  <si>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</si>
  <si>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</si>
  <si>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</si>
  <si>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</si>
  <si>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</si>
  <si>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</si>
  <si>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</si>
  <si>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</si>
  <si>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</si>
  <si>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</si>
  <si>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</si>
  <si>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</si>
  <si>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</si>
  <si>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</si>
  <si>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</si>
  <si>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</si>
  <si>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</si>
  <si>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</si>
  <si>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</si>
  <si>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</si>
  <si>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</si>
  <si>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</si>
  <si>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</si>
  <si>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</si>
  <si>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</si>
  <si>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</si>
  <si>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</si>
  <si>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</si>
  <si>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</si>
  <si>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</si>
  <si>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</si>
  <si>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</si>
  <si>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</si>
  <si>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</si>
  <si>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</si>
  <si>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</si>
  <si>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</si>
  <si>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</si>
  <si>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</si>
  <si>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</si>
  <si>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</si>
  <si>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</si>
  <si>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</si>
  <si>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</si>
  <si>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</si>
  <si>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</si>
  <si>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</si>
  <si>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</si>
  <si>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</si>
  <si>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</si>
  <si>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</si>
  <si>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</si>
  <si>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</si>
  <si>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</si>
  <si>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</si>
  <si>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</si>
  <si>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</si>
  <si>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</si>
  <si>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</si>
  <si>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</si>
  <si>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</si>
  <si>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</si>
  <si>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</si>
  <si>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</si>
  <si>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</si>
  <si>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</si>
  <si>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</si>
  <si>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</si>
  <si>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</si>
  <si>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</si>
  <si>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</si>
  <si>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</si>
  <si>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</si>
  <si>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</si>
  <si>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</si>
  <si>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</si>
  <si>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</si>
  <si>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</si>
  <si>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</si>
  <si>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</si>
  <si>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</si>
  <si>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</si>
  <si>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</si>
  <si>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</si>
  <si>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</si>
  <si>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</si>
  <si>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</si>
  <si>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</si>
  <si>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</si>
  <si>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</si>
  <si>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</si>
  <si>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</si>
  <si>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</si>
  <si>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</si>
  <si>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</si>
  <si>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</si>
  <si>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</si>
  <si>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</si>
  <si>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</si>
  <si>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</si>
  <si>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</si>
  <si>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</si>
  <si>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</si>
  <si>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</si>
  <si>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</si>
  <si>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</si>
  <si>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</si>
  <si>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</si>
  <si>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</si>
  <si>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</si>
  <si>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</si>
  <si>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</si>
  <si>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</si>
  <si>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</si>
  <si>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</si>
  <si>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</si>
  <si>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</si>
  <si>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</si>
  <si>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</si>
  <si>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</si>
  <si>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</si>
  <si>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</si>
  <si>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</si>
  <si>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</si>
  <si>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</si>
  <si>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</si>
  <si>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</si>
  <si>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</si>
  <si>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</si>
  <si>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</si>
  <si>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</si>
  <si>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</si>
  <si>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</si>
  <si>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</si>
  <si>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</si>
  <si>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</si>
  <si>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</si>
  <si>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</si>
  <si>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</si>
  <si>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</si>
  <si>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</si>
  <si>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</si>
  <si>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</si>
  <si>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</si>
  <si>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</si>
  <si>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</si>
  <si>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</si>
  <si>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</si>
  <si>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</si>
  <si>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</si>
  <si>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</si>
  <si>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</si>
  <si>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</si>
  <si>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</si>
  <si>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</si>
  <si>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</si>
  <si>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</si>
  <si>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</si>
  <si>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</si>
  <si>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</si>
  <si>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</si>
  <si>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</si>
  <si>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</si>
  <si>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</si>
  <si>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</si>
  <si>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</si>
  <si>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</si>
  <si>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</si>
  <si>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</si>
  <si>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</si>
  <si>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</si>
  <si>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</si>
  <si>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</si>
  <si>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</si>
  <si>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</si>
  <si>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</si>
  <si>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</si>
  <si>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</si>
  <si>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</si>
  <si>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</si>
  <si>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</si>
  <si>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</si>
  <si>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</si>
  <si>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</si>
  <si>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</si>
  <si>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</si>
  <si>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</si>
  <si>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</si>
  <si>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</si>
  <si>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</si>
  <si>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</si>
  <si>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</si>
  <si>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</si>
  <si>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</si>
  <si>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</si>
  <si>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</si>
  <si>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</si>
  <si>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</si>
  <si>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</si>
  <si>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</si>
  <si>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</si>
  <si>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</si>
  <si>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</si>
  <si>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</si>
  <si>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</si>
  <si>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</si>
  <si>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</si>
  <si>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</si>
  <si>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</si>
  <si>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</si>
  <si>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</si>
  <si>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</si>
  <si>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</si>
  <si>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</si>
  <si>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</si>
  <si>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</si>
  <si>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</si>
  <si>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</si>
  <si>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</si>
  <si>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</si>
  <si>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</si>
  <si>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</si>
  <si>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</si>
  <si>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</si>
  <si>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</si>
  <si>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</si>
  <si>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</si>
  <si>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</si>
  <si>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</si>
  <si>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</si>
  <si>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</si>
  <si>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</si>
  <si>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</si>
  <si>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</si>
  <si>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</si>
  <si>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</si>
  <si>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</si>
  <si>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</si>
  <si>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</si>
  <si>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</si>
  <si>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</si>
  <si>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</si>
  <si>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</si>
  <si>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</si>
  <si>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</si>
  <si>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</si>
  <si>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</si>
  <si>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</si>
  <si>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</si>
  <si>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</si>
  <si>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</si>
  <si>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</si>
  <si>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</si>
  <si>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</si>
  <si>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</si>
  <si>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</si>
  <si>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</si>
  <si>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</si>
  <si>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</si>
  <si>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</si>
  <si>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</si>
  <si>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</si>
  <si>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</si>
  <si>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</si>
  <si>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</si>
  <si>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</si>
  <si>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</si>
  <si>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</si>
  <si>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</si>
  <si>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</si>
  <si>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</si>
  <si>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</si>
  <si>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</si>
  <si>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</si>
  <si>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</si>
  <si>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</si>
  <si>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</si>
  <si>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</si>
  <si>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</si>
  <si>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</si>
  <si>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</si>
  <si>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</si>
  <si>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</si>
  <si>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</si>
  <si>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</si>
  <si>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</si>
  <si>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</si>
  <si>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</si>
  <si>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</si>
  <si>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</si>
  <si>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</si>
  <si>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</si>
  <si>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</si>
  <si>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</si>
  <si>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</si>
  <si>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</si>
  <si>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</si>
  <si>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</si>
  <si>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</si>
  <si>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</si>
  <si>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</si>
  <si>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</si>
  <si>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</si>
  <si>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</si>
  <si>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</si>
  <si>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</si>
  <si>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</si>
  <si>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</si>
  <si>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</si>
  <si>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</si>
  <si>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</si>
  <si>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</si>
  <si>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</si>
  <si>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</si>
  <si>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</si>
  <si>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</si>
  <si>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</si>
  <si>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</si>
  <si>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</si>
  <si>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</si>
  <si>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</si>
  <si>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</si>
  <si>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</si>
  <si>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</si>
  <si>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</si>
  <si>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</si>
  <si>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</si>
  <si>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</si>
  <si>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</si>
  <si>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</si>
  <si>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</si>
  <si>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</si>
  <si>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</si>
  <si>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</si>
  <si>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</si>
  <si>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</si>
  <si>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</si>
  <si>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</si>
  <si>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</si>
  <si>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</si>
  <si>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</si>
  <si>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</si>
  <si>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</si>
  <si>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</si>
  <si>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</si>
  <si>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</si>
  <si>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</si>
  <si>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</si>
  <si>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</si>
  <si>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</si>
  <si>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</si>
  <si>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</si>
  <si>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</si>
  <si>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</si>
  <si>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</si>
  <si>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</si>
  <si>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</si>
  <si>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</si>
  <si>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</si>
  <si>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</si>
  <si>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</si>
  <si>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</si>
  <si>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</si>
  <si>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</si>
  <si>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</si>
  <si>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</si>
  <si>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</si>
  <si>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</si>
  <si>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</si>
  <si>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</si>
  <si>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</si>
  <si>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</si>
  <si>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</si>
  <si>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</si>
  <si>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</si>
  <si>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</si>
  <si>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</si>
  <si>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</si>
  <si>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</si>
  <si>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</si>
  <si>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</si>
  <si>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</si>
  <si>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</si>
  <si>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</si>
  <si>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</si>
  <si>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</si>
  <si>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</si>
  <si>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</si>
  <si>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</si>
  <si>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</si>
  <si>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</si>
  <si>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</si>
  <si>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</si>
  <si>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</si>
  <si>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</si>
  <si>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</si>
  <si>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</si>
  <si>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</si>
  <si>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</si>
  <si>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</si>
  <si>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</si>
  <si>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</si>
  <si>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</si>
  <si>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</si>
  <si>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</si>
  <si>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</si>
  <si>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</si>
  <si>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</si>
  <si>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</si>
  <si>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</si>
  <si>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</si>
  <si>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</si>
  <si>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</si>
  <si>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</si>
  <si>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</si>
  <si>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</si>
  <si>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</si>
  <si>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</si>
  <si>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</si>
  <si>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</si>
  <si>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</si>
  <si>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</si>
  <si>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</si>
  <si>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</si>
  <si>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</si>
  <si>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</si>
  <si>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</si>
  <si>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</si>
  <si>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</si>
  <si>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</si>
  <si>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</si>
  <si>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</si>
  <si>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</si>
  <si>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</si>
  <si>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</si>
  <si>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</si>
  <si>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</si>
  <si>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</si>
  <si>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</si>
  <si>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</si>
  <si>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</si>
  <si>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</si>
  <si>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</si>
  <si>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</si>
  <si>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</si>
  <si>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</si>
  <si>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</si>
  <si>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</si>
  <si>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</si>
  <si>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</si>
  <si>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</si>
  <si>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</si>
  <si>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</si>
  <si>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</si>
  <si>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</si>
  <si>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</si>
  <si>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</si>
  <si>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</si>
  <si>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</si>
  <si>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</si>
  <si>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</si>
  <si>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</si>
  <si>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</si>
  <si>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</si>
  <si>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</si>
  <si>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</si>
  <si>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</si>
  <si>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</si>
  <si>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</si>
  <si>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</si>
  <si>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</si>
  <si>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</si>
  <si>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</si>
  <si>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</si>
  <si>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</si>
  <si>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</si>
  <si>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</si>
  <si>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</si>
  <si>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</si>
  <si>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</si>
  <si>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</si>
  <si>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</si>
  <si>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</si>
  <si>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</si>
  <si>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</si>
  <si>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</si>
  <si>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</si>
  <si>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</si>
  <si>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</si>
  <si>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</si>
  <si>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</si>
  <si>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</si>
  <si>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</si>
  <si>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</si>
  <si>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</si>
  <si>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</si>
  <si>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</si>
  <si>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</si>
  <si>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</si>
  <si>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</si>
  <si>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</si>
  <si>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</si>
  <si>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</si>
  <si>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</si>
  <si>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</si>
  <si>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</si>
  <si>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</si>
  <si>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</si>
  <si>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</si>
  <si>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</si>
  <si>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</si>
  <si>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</si>
  <si>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</si>
  <si>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</si>
  <si>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</si>
  <si>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</si>
  <si>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</si>
  <si>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</si>
  <si>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</si>
  <si>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</si>
  <si>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</si>
  <si>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</si>
  <si>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</si>
  <si>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</si>
  <si>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</si>
  <si>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</si>
  <si>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</si>
  <si>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</si>
  <si>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</si>
  <si>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</si>
  <si>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</si>
  <si>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</si>
  <si>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</si>
  <si>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</si>
  <si>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</si>
  <si>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</si>
  <si>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</si>
  <si>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</si>
  <si>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</si>
  <si>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</si>
  <si>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</si>
  <si>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</si>
  <si>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</si>
  <si>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</si>
  <si>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</si>
  <si>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</si>
  <si>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</si>
  <si>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</si>
  <si>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</si>
  <si>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</si>
  <si>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</si>
  <si>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</si>
  <si>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</si>
  <si>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</si>
  <si>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</si>
  <si>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</si>
  <si>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</si>
  <si>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</si>
  <si>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</si>
  <si>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</si>
  <si>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</si>
  <si>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</si>
  <si>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</si>
  <si>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</si>
  <si>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</si>
  <si>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</si>
  <si>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</si>
  <si>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</si>
  <si>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</si>
  <si>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</si>
  <si>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</si>
  <si>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</si>
  <si>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</si>
  <si>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</si>
  <si>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</si>
  <si>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</si>
  <si>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</si>
  <si>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</si>
  <si>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</si>
  <si>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</si>
  <si>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</si>
  <si>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</si>
  <si>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</si>
  <si>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</si>
  <si>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</si>
  <si>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</si>
  <si>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</si>
  <si>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</si>
  <si>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</si>
  <si>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</si>
  <si>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</si>
  <si>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</si>
  <si>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</si>
  <si>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</si>
  <si>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</si>
  <si>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</si>
  <si>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</si>
  <si>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</si>
  <si>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</si>
  <si>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</si>
  <si>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</si>
  <si>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</si>
  <si>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</si>
  <si>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</si>
  <si>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</si>
  <si>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</si>
  <si>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</si>
  <si>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</si>
  <si>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</si>
  <si>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</si>
  <si>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</si>
  <si>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</si>
  <si>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</si>
  <si>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</si>
  <si>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</si>
  <si>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</si>
  <si>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</si>
  <si>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</si>
  <si>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</si>
  <si>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</si>
  <si>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</si>
  <si>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</si>
  <si>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</si>
  <si>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</si>
  <si>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</si>
  <si>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</si>
  <si>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</si>
  <si>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</si>
  <si>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</si>
  <si>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</si>
  <si>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</si>
  <si>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</si>
  <si>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</si>
  <si>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</si>
  <si>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</si>
  <si>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</si>
  <si>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</si>
  <si>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</si>
  <si>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</si>
  <si>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</si>
  <si>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</si>
  <si>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</si>
  <si>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</si>
  <si>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</si>
  <si>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</si>
  <si>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</si>
  <si>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</si>
  <si>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</si>
  <si>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</si>
  <si>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</si>
  <si>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</si>
  <si>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</si>
  <si>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</si>
  <si>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</si>
  <si>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</si>
  <si>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</si>
  <si>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</si>
  <si>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</si>
  <si>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</si>
  <si>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</si>
  <si>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</si>
  <si>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</si>
  <si>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</si>
  <si>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</si>
  <si>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</si>
  <si>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</si>
  <si>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</si>
  <si>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</si>
  <si>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</si>
  <si>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</si>
  <si>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</si>
  <si>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</si>
  <si>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</si>
  <si>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</si>
  <si>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</si>
  <si>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</si>
  <si>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</si>
  <si>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</si>
  <si>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</si>
  <si>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</si>
  <si>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</si>
  <si>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</si>
  <si>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</si>
  <si>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</si>
  <si>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</si>
  <si>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</si>
  <si>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</si>
  <si>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</si>
  <si>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</si>
  <si>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</si>
  <si>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</si>
  <si>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</si>
  <si>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</si>
  <si>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</si>
  <si>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</si>
  <si>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</si>
  <si>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</si>
  <si>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</si>
  <si>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</si>
  <si>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</si>
  <si>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</si>
  <si>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</si>
  <si>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</si>
  <si>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</si>
  <si>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</si>
  <si>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</si>
  <si>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</si>
  <si>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</si>
  <si>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</si>
  <si>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</si>
  <si>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</si>
  <si>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</si>
  <si>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</si>
  <si>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</si>
  <si>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</si>
  <si>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</si>
  <si>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</si>
  <si>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</si>
  <si>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</si>
  <si>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</si>
  <si>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</si>
  <si>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</si>
  <si>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</si>
  <si>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</si>
  <si>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</si>
  <si>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</si>
  <si>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</si>
  <si>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</si>
  <si>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</si>
  <si>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</si>
  <si>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</si>
  <si>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</si>
  <si>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</si>
  <si>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</si>
  <si>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</si>
  <si>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</si>
  <si>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</si>
  <si>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</si>
  <si>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</si>
  <si>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</si>
  <si>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</si>
  <si>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</si>
  <si>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</si>
  <si>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</si>
  <si>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</si>
  <si>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</si>
  <si>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</si>
  <si>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</si>
  <si>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</si>
  <si>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</si>
  <si>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</si>
  <si>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</si>
  <si>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</si>
  <si>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</si>
  <si>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</si>
  <si>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</si>
  <si>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</si>
  <si>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</si>
  <si>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</si>
  <si>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</si>
  <si>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</si>
  <si>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</si>
  <si>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</si>
  <si>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</si>
  <si>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</si>
  <si>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</si>
  <si>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</si>
  <si>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</si>
  <si>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</si>
  <si>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</si>
  <si>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</si>
  <si>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</si>
  <si>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</si>
  <si>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</si>
  <si>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</si>
  <si>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</si>
  <si>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</si>
  <si>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</si>
  <si>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</si>
  <si>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</si>
  <si>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</si>
  <si>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</si>
  <si>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</si>
  <si>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</si>
  <si>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</si>
  <si>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</si>
  <si>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</si>
  <si>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</si>
  <si>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</si>
  <si>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</si>
  <si>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</si>
  <si>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</si>
  <si>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</si>
  <si>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</si>
  <si>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</si>
  <si>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</si>
  <si>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</si>
  <si>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</si>
  <si>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</si>
  <si>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</si>
  <si>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</si>
  <si>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</si>
  <si>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</si>
  <si>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</si>
  <si>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</si>
  <si>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</si>
  <si>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</si>
  <si>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</si>
  <si>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</si>
  <si>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</si>
  <si>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</si>
  <si>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</si>
  <si>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</si>
  <si>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</si>
  <si>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</si>
  <si>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</si>
  <si>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</si>
  <si>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</si>
  <si>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</si>
  <si>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</si>
  <si>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</si>
  <si>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</si>
  <si>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</si>
  <si>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</si>
  <si>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</si>
  <si>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</si>
  <si>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</si>
  <si>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</si>
  <si>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</si>
  <si>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</si>
  <si>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</si>
  <si>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</si>
  <si>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</si>
  <si>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</si>
  <si>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</si>
  <si>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</si>
  <si>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</si>
  <si>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</si>
  <si>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</si>
  <si>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</si>
  <si>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</si>
  <si>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</si>
  <si>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</si>
  <si>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</si>
  <si>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</si>
  <si>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</si>
  <si>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</si>
  <si>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</si>
  <si>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</si>
  <si>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</si>
  <si>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</si>
  <si>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</si>
  <si>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</si>
  <si>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</si>
  <si>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</si>
  <si>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</si>
  <si>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</si>
  <si>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</si>
  <si>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</si>
  <si>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</si>
  <si>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</si>
  <si>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</si>
  <si>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</si>
  <si>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</si>
  <si>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</si>
  <si>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</si>
  <si>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</si>
  <si>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</si>
  <si>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</si>
  <si>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</si>
  <si>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</si>
  <si>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</si>
  <si>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</si>
  <si>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</si>
  <si>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</si>
  <si>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</si>
  <si>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</si>
  <si>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</si>
  <si>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</si>
  <si>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</si>
  <si>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</si>
  <si>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</si>
  <si>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</si>
  <si>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</si>
  <si>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</si>
  <si>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</si>
  <si>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</si>
  <si>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</si>
  <si>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</si>
  <si>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</si>
  <si>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</si>
  <si>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</si>
  <si>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</si>
  <si>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</si>
  <si>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</si>
  <si>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</si>
  <si>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</si>
  <si>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</si>
  <si>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</si>
  <si>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</si>
  <si>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</si>
  <si>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</si>
  <si>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</si>
  <si>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</si>
  <si>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</si>
  <si>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</si>
  <si>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</si>
  <si>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</si>
  <si>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</si>
  <si>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</si>
  <si>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</si>
  <si>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</si>
  <si>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</si>
  <si>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</si>
  <si>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</si>
  <si>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</si>
  <si>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</si>
  <si>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</si>
  <si>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</si>
  <si>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</si>
  <si>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</si>
  <si>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</si>
  <si>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</si>
  <si>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</si>
  <si>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</si>
  <si>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</si>
  <si>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</si>
  <si>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</si>
  <si>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</si>
  <si>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</si>
  <si>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</si>
  <si>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</si>
  <si>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</si>
  <si>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</si>
  <si>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</si>
  <si>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</si>
  <si>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</si>
  <si>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</si>
  <si>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</si>
  <si>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</si>
  <si>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</si>
  <si>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</si>
  <si>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</si>
  <si>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</si>
  <si>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</si>
  <si>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</si>
  <si>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</si>
  <si>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</si>
  <si>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</si>
  <si>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</si>
  <si>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</si>
  <si>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</si>
  <si>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</si>
  <si>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</si>
  <si>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</si>
  <si>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</si>
  <si>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</si>
  <si>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</si>
  <si>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</si>
  <si>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</si>
  <si>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</si>
  <si>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</si>
  <si>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</si>
  <si>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</si>
  <si>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</si>
  <si>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</si>
  <si>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</si>
  <si>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</si>
  <si>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</si>
  <si>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</si>
  <si>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</si>
  <si>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</si>
  <si>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</si>
  <si>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</si>
  <si>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</si>
  <si>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</si>
  <si>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</si>
  <si>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</si>
  <si>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</si>
  <si>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</si>
  <si>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</si>
  <si>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</si>
  <si>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</si>
  <si>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</si>
  <si>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</si>
  <si>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</si>
  <si>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</si>
  <si>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</si>
  <si>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</si>
  <si>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</si>
  <si>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</si>
  <si>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</si>
  <si>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</si>
  <si>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</si>
  <si>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</si>
  <si>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</si>
  <si>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</si>
  <si>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</si>
  <si>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</si>
  <si>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</si>
  <si>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</si>
  <si>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</si>
  <si>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</si>
  <si>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</si>
  <si>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</si>
  <si>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</si>
  <si>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</si>
  <si>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</si>
  <si>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</si>
  <si>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</si>
  <si>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</si>
  <si>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</si>
  <si>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</si>
  <si>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</si>
  <si>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</si>
  <si>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</si>
  <si>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</si>
  <si>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</si>
  <si>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</si>
  <si>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</si>
  <si>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</si>
  <si>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</si>
  <si>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</si>
  <si>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</si>
  <si>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</si>
  <si>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</si>
  <si>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</si>
  <si>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</si>
  <si>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</si>
  <si>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</si>
  <si>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</si>
  <si>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</si>
  <si>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</si>
  <si>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</si>
  <si>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</si>
  <si>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</si>
  <si>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</si>
  <si>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</si>
  <si>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</si>
  <si>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</si>
  <si>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</si>
  <si>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</si>
  <si>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</si>
  <si>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</si>
  <si>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</si>
  <si>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</si>
  <si>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</si>
  <si>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</si>
  <si>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</si>
  <si>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</si>
  <si>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</si>
  <si>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</si>
  <si>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</si>
  <si>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</si>
  <si>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</si>
  <si>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</si>
  <si>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</si>
  <si>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</si>
  <si>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</si>
  <si>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</si>
  <si>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</si>
  <si>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</si>
  <si>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</si>
  <si>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</si>
  <si>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</si>
  <si>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</si>
  <si>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</si>
  <si>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</si>
  <si>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</si>
  <si>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</si>
  <si>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</si>
  <si>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</si>
  <si>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</si>
  <si>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</si>
  <si>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</si>
  <si>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</si>
  <si>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</si>
  <si>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</si>
  <si>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</si>
  <si>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</si>
  <si>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</si>
  <si>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</si>
  <si>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</si>
  <si>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</si>
  <si>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</si>
  <si>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</si>
  <si>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</si>
  <si>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</si>
  <si>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</si>
  <si>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</si>
  <si>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</si>
  <si>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</si>
  <si>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</si>
  <si>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</si>
  <si>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</si>
  <si>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</si>
  <si>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</si>
  <si>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</si>
  <si>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</si>
  <si>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</si>
  <si>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</si>
  <si>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</si>
  <si>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</si>
  <si>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</si>
  <si>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</si>
  <si>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</si>
  <si>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</si>
  <si>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</si>
  <si>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</si>
  <si>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</si>
  <si>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</si>
  <si>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</si>
  <si>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</si>
  <si>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</si>
  <si>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</si>
  <si>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</si>
  <si>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</si>
  <si>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</si>
  <si>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</si>
  <si>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</si>
  <si>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</si>
  <si>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</si>
  <si>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</si>
  <si>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</si>
  <si>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</si>
  <si>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</si>
  <si>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</si>
  <si>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</si>
  <si>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</si>
  <si>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</si>
  <si>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</si>
  <si>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</si>
  <si>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</si>
  <si>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</si>
  <si>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</si>
  <si>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</si>
  <si>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</si>
  <si>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</si>
  <si>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</si>
  <si>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</si>
  <si>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</si>
  <si>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</si>
  <si>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</si>
  <si>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</si>
  <si>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</si>
  <si>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</si>
  <si>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</si>
  <si>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</si>
  <si>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</si>
  <si>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</si>
  <si>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</si>
  <si>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</si>
  <si>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</si>
  <si>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</si>
  <si>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</si>
  <si>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</si>
  <si>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</si>
  <si>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</si>
  <si>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</si>
  <si>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</si>
  <si>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</si>
  <si>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</si>
  <si>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</si>
  <si>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</si>
  <si>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</si>
  <si>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</si>
  <si>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</si>
  <si>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</si>
  <si>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</si>
  <si>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</si>
  <si>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</si>
  <si>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</si>
  <si>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</si>
  <si>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</si>
  <si>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</si>
  <si>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</si>
  <si>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</si>
  <si>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</si>
  <si>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</si>
  <si>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</si>
  <si>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</si>
  <si>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</si>
  <si>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</si>
  <si>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</si>
  <si>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</si>
  <si>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</si>
  <si>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</si>
  <si>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</si>
  <si>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</si>
  <si>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</si>
  <si>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</si>
  <si>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</si>
  <si>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</si>
  <si>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</si>
  <si>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</si>
  <si>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</si>
  <si>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</si>
  <si>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</si>
  <si>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</si>
  <si>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</si>
  <si>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</si>
  <si>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</si>
  <si>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</si>
  <si>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</si>
  <si>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</si>
  <si>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</si>
  <si>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</si>
  <si>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</si>
  <si>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</si>
  <si>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</si>
  <si>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</si>
  <si>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</si>
  <si>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</si>
  <si>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</si>
  <si>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</si>
  <si>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</si>
  <si>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</si>
  <si>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</si>
  <si>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</si>
  <si>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</si>
  <si>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</si>
  <si>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</si>
  <si>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</si>
  <si>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</si>
  <si>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</si>
  <si>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</si>
  <si>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</si>
  <si>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</si>
  <si>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</si>
  <si>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</si>
  <si>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</si>
  <si>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</si>
  <si>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</si>
  <si>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</si>
  <si>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</si>
  <si>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</si>
  <si>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</si>
  <si>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</si>
  <si>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</si>
  <si>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</si>
  <si>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</si>
  <si>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</si>
  <si>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</si>
  <si>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</si>
  <si>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</si>
  <si>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</si>
  <si>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</si>
  <si>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</si>
  <si>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</si>
  <si>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</si>
  <si>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</si>
  <si>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</si>
  <si>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</si>
  <si>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</si>
  <si>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</si>
  <si>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</si>
  <si>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</si>
  <si>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</si>
  <si>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</si>
  <si>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</si>
  <si>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</si>
  <si>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</si>
  <si>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</si>
  <si>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</si>
  <si>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</si>
  <si>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</si>
  <si>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</si>
  <si>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</si>
  <si>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</si>
  <si>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</si>
  <si>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</si>
  <si>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</si>
  <si>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</si>
  <si>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</si>
  <si>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</si>
  <si>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</si>
  <si>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</si>
  <si>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</si>
  <si>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</si>
  <si>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</si>
  <si>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</si>
  <si>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</si>
  <si>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</si>
  <si>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</si>
  <si>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</si>
  <si>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</si>
  <si>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</si>
  <si>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</si>
  <si>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</si>
  <si>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</si>
  <si>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</si>
  <si>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</si>
  <si>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</si>
  <si>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</si>
  <si>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</si>
  <si>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</si>
  <si>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</si>
  <si>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</si>
  <si>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</si>
  <si>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</si>
  <si>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</si>
  <si>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</si>
  <si>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</si>
  <si>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</si>
  <si>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</si>
  <si>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</si>
  <si>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</si>
  <si>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</si>
  <si>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</si>
  <si>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</si>
  <si>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</si>
  <si>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</si>
  <si>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</si>
  <si>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</si>
  <si>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</si>
  <si>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</si>
  <si>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</si>
  <si>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</si>
  <si>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</si>
  <si>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</si>
  <si>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</si>
  <si>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</si>
  <si>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</si>
  <si>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</si>
  <si>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</si>
  <si>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</si>
  <si>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</si>
  <si>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</si>
  <si>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</si>
  <si>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</si>
  <si>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</si>
  <si>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</si>
  <si>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</si>
  <si>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</si>
  <si>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</si>
  <si>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</si>
  <si>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</si>
  <si>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</si>
  <si>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</si>
  <si>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</si>
  <si>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</si>
  <si>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</si>
  <si>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</si>
  <si>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</si>
  <si>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</si>
  <si>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</si>
  <si>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</si>
  <si>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</si>
  <si>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</si>
  <si>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</si>
  <si>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</si>
  <si>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</si>
  <si>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</si>
  <si>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</si>
  <si>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</si>
  <si>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</si>
  <si>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</si>
  <si>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</si>
  <si>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</si>
  <si>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</si>
  <si>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</si>
  <si>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</si>
  <si>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</si>
  <si>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</si>
  <si>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</si>
  <si>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</si>
  <si>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</si>
  <si>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</si>
  <si>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</si>
  <si>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</si>
  <si>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</si>
  <si>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</si>
  <si>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</si>
  <si>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</si>
  <si>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</si>
  <si>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</si>
  <si>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</si>
  <si>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</si>
  <si>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</si>
  <si>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</si>
  <si>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</si>
  <si>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</si>
  <si>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</si>
  <si>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</si>
  <si>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</si>
  <si>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</si>
  <si>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</si>
  <si>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</si>
  <si>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</si>
  <si>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</si>
  <si>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</si>
  <si>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</si>
  <si>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</si>
  <si>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</si>
  <si>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</si>
  <si>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</si>
  <si>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</si>
  <si>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</si>
  <si>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</si>
  <si>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</si>
  <si>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</si>
  <si>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</si>
  <si>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</si>
  <si>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</si>
  <si>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</si>
  <si>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</si>
  <si>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</si>
  <si>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</si>
  <si>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</si>
  <si>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</si>
  <si>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</si>
  <si>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</si>
  <si>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</si>
  <si>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</si>
  <si>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</si>
  <si>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</si>
  <si>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</si>
  <si>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</si>
  <si>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</si>
  <si>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</si>
  <si>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</si>
  <si>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</si>
  <si>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</si>
  <si>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</si>
  <si>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</si>
  <si>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</si>
  <si>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</si>
  <si>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</si>
  <si>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</si>
  <si>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</si>
  <si>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</si>
  <si>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</si>
  <si>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</si>
  <si>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</si>
  <si>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</si>
  <si>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</si>
  <si>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</si>
  <si>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</si>
  <si>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</si>
  <si>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</si>
  <si>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</si>
  <si>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</si>
  <si>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</si>
  <si>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</si>
  <si>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</si>
  <si>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</si>
  <si>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</si>
  <si>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</si>
  <si>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</si>
  <si>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</si>
  <si>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</si>
  <si>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</si>
  <si>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</si>
  <si>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</si>
  <si>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</si>
  <si>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</si>
  <si>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</si>
  <si>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</si>
  <si>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</si>
  <si>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</si>
  <si>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</si>
  <si>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</si>
  <si>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</si>
  <si>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</si>
  <si>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</si>
  <si>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</si>
  <si>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</si>
  <si>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</si>
  <si>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</si>
  <si>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</si>
  <si>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</si>
  <si>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</si>
  <si>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</si>
  <si>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</si>
  <si>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</si>
  <si>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</si>
  <si>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</si>
  <si>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</si>
  <si>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</si>
  <si>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</si>
  <si>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</si>
  <si>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</si>
  <si>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</si>
  <si>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</si>
  <si>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</si>
  <si>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</si>
  <si>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</si>
  <si>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</si>
  <si>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</si>
  <si>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</si>
  <si>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</si>
  <si>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</si>
  <si>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</si>
  <si>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</si>
  <si>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</si>
  <si>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</si>
  <si>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</si>
  <si>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</si>
  <si>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</si>
  <si>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</si>
  <si>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</si>
  <si>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</si>
  <si>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</si>
  <si>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</si>
  <si>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</si>
  <si>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</si>
  <si>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</si>
  <si>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</si>
  <si>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</si>
  <si>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</si>
  <si>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</si>
  <si>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</si>
  <si>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</si>
  <si>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</si>
  <si>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</si>
  <si>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</si>
  <si>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</si>
  <si>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</si>
  <si>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</si>
  <si>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</si>
  <si>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</si>
  <si>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</si>
  <si>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</si>
  <si>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</si>
  <si>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</si>
  <si>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</si>
  <si>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</si>
  <si>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</si>
  <si>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</si>
  <si>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</si>
  <si>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</si>
  <si>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</si>
  <si>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</si>
  <si>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</si>
  <si>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</si>
  <si>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</si>
  <si>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</si>
  <si>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</si>
  <si>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</si>
  <si>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</si>
  <si>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</si>
  <si>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</si>
  <si>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</si>
  <si>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</si>
  <si>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</si>
  <si>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</si>
  <si>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</si>
  <si>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</si>
  <si>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</si>
  <si>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</si>
  <si>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</si>
  <si>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</si>
  <si>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</si>
  <si>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</si>
  <si>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</si>
  <si>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</si>
  <si>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</si>
  <si>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</si>
  <si>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</si>
  <si>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</si>
  <si>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</si>
  <si>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</si>
  <si>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</si>
  <si>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</si>
  <si>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</si>
  <si>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</si>
  <si>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</si>
  <si>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</si>
  <si>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</si>
  <si>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</si>
  <si>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</si>
  <si>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</si>
  <si>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</si>
  <si>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</si>
  <si>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</si>
  <si>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</si>
  <si>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</si>
  <si>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</si>
  <si>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</si>
  <si>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</si>
  <si>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</si>
  <si>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</si>
  <si>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</si>
  <si>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</si>
  <si>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</si>
  <si>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</si>
  <si>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</si>
  <si>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</si>
  <si>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</si>
  <si>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</si>
  <si>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</si>
  <si>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</si>
  <si>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</si>
  <si>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</si>
  <si>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</si>
  <si>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</si>
  <si>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</si>
  <si>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</si>
  <si>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</si>
  <si>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</si>
  <si>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</si>
  <si>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</si>
  <si>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</si>
  <si>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</si>
  <si>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</si>
  <si>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</si>
  <si>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</si>
  <si>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</si>
  <si>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</si>
  <si>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</si>
  <si>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</si>
  <si>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</si>
  <si>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</si>
  <si>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</si>
  <si>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</si>
  <si>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</si>
  <si>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</si>
  <si>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</si>
  <si>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</si>
  <si>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</si>
  <si>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</si>
  <si>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</si>
  <si>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</si>
  <si>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</si>
  <si>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</si>
  <si>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</si>
  <si>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</si>
  <si>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</si>
  <si>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</si>
  <si>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</si>
  <si>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</si>
  <si>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</si>
  <si>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</si>
  <si>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</si>
  <si>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</si>
  <si>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</si>
  <si>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</si>
  <si>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</si>
  <si>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</si>
  <si>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</si>
  <si>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</si>
  <si>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</si>
  <si>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</si>
  <si>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</si>
  <si>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</si>
  <si>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</si>
  <si>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</si>
  <si>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</si>
  <si>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</si>
  <si>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</si>
  <si>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</si>
  <si>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</si>
  <si>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</si>
  <si>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</si>
  <si>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</si>
  <si>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</si>
  <si>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</si>
  <si>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</si>
  <si>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</si>
  <si>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</si>
  <si>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</si>
  <si>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</si>
  <si>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</si>
  <si>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</si>
  <si>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</si>
  <si>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</si>
  <si>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</si>
  <si>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</si>
  <si>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</si>
  <si>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</si>
  <si>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</si>
  <si>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</si>
  <si>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</si>
  <si>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</si>
  <si>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</si>
  <si>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</si>
  <si>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</si>
  <si>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</si>
  <si>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</si>
  <si>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</si>
  <si>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</si>
  <si>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</si>
  <si>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</si>
  <si>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</si>
  <si>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</si>
  <si>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</si>
  <si>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</si>
  <si>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</si>
  <si>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</si>
  <si>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</si>
  <si>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</si>
  <si>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</si>
  <si>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</si>
  <si>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</si>
  <si>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</si>
  <si>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</si>
  <si>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</si>
  <si>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</si>
  <si>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</si>
  <si>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</si>
  <si>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</si>
  <si>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</si>
  <si>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</si>
  <si>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</si>
  <si>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</si>
  <si>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</si>
  <si>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</si>
  <si>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</si>
  <si>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</si>
  <si>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</si>
  <si>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</si>
  <si>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</si>
  <si>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</si>
  <si>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</si>
  <si>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</si>
  <si>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</si>
  <si>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</si>
  <si>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</si>
  <si>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</si>
  <si>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</si>
  <si>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</si>
  <si>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</si>
  <si>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</si>
  <si>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</si>
  <si>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</si>
  <si>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</si>
  <si>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</si>
  <si>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</si>
  <si>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</si>
  <si>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</si>
  <si>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</si>
  <si>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</si>
  <si>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</si>
  <si>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</si>
  <si>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</si>
  <si>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</si>
  <si>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</si>
  <si>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</si>
  <si>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</si>
  <si>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</si>
  <si>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</si>
  <si>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</si>
  <si>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</si>
  <si>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</si>
  <si>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</si>
  <si>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</si>
  <si>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</si>
  <si>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</si>
  <si>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</si>
  <si>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</si>
  <si>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</si>
  <si>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</si>
  <si>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</si>
  <si>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</si>
  <si>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</si>
  <si>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</si>
  <si>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</si>
  <si>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</si>
  <si>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</si>
  <si>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</si>
  <si>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</si>
  <si>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</si>
  <si>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</si>
  <si>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</si>
  <si>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</si>
  <si>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</si>
  <si>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</si>
  <si>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</si>
  <si>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</si>
  <si>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</si>
  <si>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</si>
  <si>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</si>
  <si>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</si>
  <si>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</si>
  <si>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</si>
  <si>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</si>
  <si>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</si>
  <si>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</si>
  <si>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</si>
  <si>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</si>
  <si>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</si>
  <si>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</si>
  <si>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</si>
  <si>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</si>
  <si>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</si>
  <si>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</si>
  <si>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</si>
  <si>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</si>
  <si>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</si>
  <si>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</si>
  <si>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</si>
  <si>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</si>
  <si>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</si>
  <si>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</si>
  <si>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</si>
  <si>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</si>
  <si>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</si>
  <si>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</si>
  <si>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</si>
  <si>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</si>
  <si>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</si>
  <si>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</si>
  <si>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</si>
  <si>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</si>
  <si>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</si>
  <si>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</si>
  <si>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</si>
  <si>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</si>
  <si>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</si>
  <si>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</si>
  <si>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</si>
  <si>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</si>
  <si>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</si>
  <si>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</si>
  <si>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</si>
  <si>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</si>
  <si>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</si>
  <si>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</si>
  <si>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</si>
  <si>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</si>
  <si>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</si>
  <si>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</si>
  <si>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</si>
  <si>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</si>
  <si>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</si>
  <si>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</si>
  <si>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</si>
  <si>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</si>
  <si>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</si>
  <si>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</si>
  <si>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</si>
  <si>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</si>
  <si>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</si>
  <si>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</si>
  <si>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</si>
  <si>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</si>
  <si>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</si>
  <si>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</si>
  <si>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</si>
  <si>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</si>
  <si>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</si>
  <si>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</si>
  <si>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</si>
  <si>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</si>
  <si>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</si>
  <si>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</si>
  <si>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</si>
  <si>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</si>
  <si>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</si>
  <si>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</si>
  <si>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</si>
  <si>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</si>
  <si>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</si>
  <si>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</si>
  <si>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</si>
  <si>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</si>
  <si>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</si>
  <si>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</si>
  <si>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</si>
  <si>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</si>
  <si>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</si>
  <si>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</si>
  <si>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</si>
  <si>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</si>
  <si>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</si>
  <si>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</si>
  <si>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</si>
  <si>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</si>
  <si>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</si>
  <si>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</si>
  <si>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</si>
  <si>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</si>
  <si>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</si>
  <si>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</si>
  <si>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</si>
  <si>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</si>
  <si>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</si>
  <si>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</si>
  <si>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</si>
  <si>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</si>
  <si>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</si>
  <si>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</si>
  <si>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</si>
  <si>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</si>
  <si>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</si>
  <si>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</si>
  <si>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</si>
  <si>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</si>
  <si>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</si>
  <si>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</si>
  <si>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</si>
  <si>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</si>
  <si>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</si>
  <si>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</si>
  <si>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</si>
  <si>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</si>
  <si>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</si>
  <si>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</si>
  <si>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</si>
  <si>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</si>
  <si>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</si>
  <si>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</si>
  <si>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</si>
  <si>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</si>
  <si>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</si>
  <si>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</si>
  <si>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</si>
  <si>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</si>
  <si>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</si>
  <si>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</si>
  <si>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</si>
  <si>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</si>
  <si>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</si>
  <si>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</si>
  <si>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</si>
  <si>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</si>
  <si>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</si>
  <si>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</si>
  <si>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</si>
  <si>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</si>
  <si>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</si>
  <si>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</si>
  <si>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</si>
  <si>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</si>
  <si>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</si>
  <si>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</si>
  <si>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</si>
  <si>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</si>
  <si>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</si>
  <si>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</si>
  <si>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</si>
  <si>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</si>
  <si>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</si>
  <si>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</si>
  <si>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</si>
  <si>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</si>
  <si>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</si>
  <si>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</si>
  <si>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</si>
  <si>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</si>
  <si>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</si>
  <si>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</si>
  <si>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</si>
  <si>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</si>
  <si>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</si>
  <si>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</si>
  <si>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</si>
  <si>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</si>
  <si>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</si>
  <si>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</si>
  <si>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</si>
  <si>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</si>
  <si>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</si>
  <si>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</si>
  <si>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</si>
  <si>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</si>
  <si>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</si>
  <si>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</si>
  <si>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</si>
  <si>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</si>
  <si>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</si>
  <si>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</si>
  <si>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</si>
  <si>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</si>
  <si>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</si>
  <si>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</si>
  <si>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</si>
  <si>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</si>
  <si>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</si>
  <si>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</si>
  <si>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</si>
  <si>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</si>
  <si>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</si>
  <si>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</si>
  <si>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</si>
  <si>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</si>
  <si>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</si>
  <si>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</si>
  <si>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</si>
  <si>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</si>
  <si>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</si>
  <si>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</si>
  <si>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</si>
  <si>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</si>
  <si>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</si>
  <si>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</si>
  <si>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</si>
  <si>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</si>
  <si>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</si>
  <si>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</si>
  <si>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</si>
  <si>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</si>
  <si>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</si>
  <si>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</si>
  <si>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</si>
  <si>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</si>
  <si>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</si>
  <si>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</si>
  <si>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</si>
  <si>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</si>
  <si>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</si>
  <si>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</si>
  <si>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</si>
  <si>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</si>
  <si>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</si>
  <si>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</si>
  <si>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</si>
  <si>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</si>
  <si>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</si>
  <si>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</si>
  <si>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</si>
  <si>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</si>
  <si>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</si>
  <si>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</si>
  <si>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</si>
  <si>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</si>
  <si>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</si>
  <si>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</si>
  <si>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</si>
  <si>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</si>
  <si>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</si>
  <si>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</si>
  <si>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</si>
  <si>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</si>
  <si>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</si>
  <si>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</si>
  <si>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</si>
  <si>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</si>
  <si>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</si>
  <si>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</si>
  <si>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</si>
  <si>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</si>
  <si>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</si>
  <si>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</si>
  <si>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</si>
  <si>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</si>
  <si>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</si>
  <si>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</si>
  <si>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</si>
  <si>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</si>
  <si>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</si>
  <si>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</si>
  <si>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</si>
  <si>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</si>
  <si>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</si>
  <si>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</si>
  <si>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</si>
  <si>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</si>
  <si>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</si>
  <si>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</si>
  <si>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</si>
  <si>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</si>
  <si>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</si>
  <si>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</si>
  <si>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</si>
  <si>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</si>
  <si>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</si>
  <si>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</si>
  <si>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</si>
  <si>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</si>
  <si>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</si>
  <si>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</si>
  <si>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</si>
  <si>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</si>
  <si>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</si>
  <si>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</si>
  <si>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</si>
  <si>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</si>
  <si>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</si>
  <si>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</si>
  <si>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</si>
  <si>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</si>
  <si>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</si>
  <si>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</si>
  <si>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</si>
  <si>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</si>
  <si>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</si>
  <si>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</si>
  <si>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</si>
  <si>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</si>
  <si>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</si>
  <si>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</si>
  <si>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</si>
  <si>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</si>
  <si>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</si>
  <si>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</si>
  <si>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</si>
  <si>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</si>
  <si>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</si>
  <si>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</si>
  <si>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</si>
  <si>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</si>
  <si>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</si>
  <si>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</si>
  <si>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</si>
  <si>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</si>
  <si>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</si>
  <si>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</si>
  <si>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</si>
  <si>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</si>
  <si>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</si>
  <si>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</si>
  <si>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</si>
  <si>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</si>
  <si>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</si>
  <si>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</si>
  <si>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</si>
  <si>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</si>
  <si>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</si>
  <si>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</si>
  <si>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</si>
  <si>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</si>
  <si>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</si>
  <si>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</si>
  <si>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</si>
  <si>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</si>
  <si>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</si>
  <si>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</si>
  <si>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</si>
  <si>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</si>
  <si>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</si>
  <si>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</si>
  <si>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</si>
  <si>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</si>
  <si>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</si>
  <si>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</si>
  <si>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</si>
  <si>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</si>
  <si>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</si>
  <si>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</si>
  <si>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</si>
  <si>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</si>
  <si>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</si>
  <si>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</si>
  <si>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</si>
  <si>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</si>
  <si>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</si>
  <si>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</si>
  <si>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</si>
  <si>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</si>
  <si>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</si>
  <si>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</si>
  <si>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</si>
  <si>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</si>
  <si>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</si>
  <si>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</si>
  <si>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</si>
  <si>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</si>
  <si>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</si>
  <si>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</si>
  <si>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</si>
  <si>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</si>
  <si>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</si>
  <si>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</si>
  <si>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</si>
  <si>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</si>
  <si>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</si>
  <si>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</si>
  <si>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</si>
  <si>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</si>
  <si>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</si>
  <si>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</si>
  <si>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</si>
  <si>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</si>
  <si>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</si>
  <si>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</si>
  <si>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</si>
  <si>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</si>
  <si>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</si>
  <si>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</si>
  <si>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</si>
  <si>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</si>
  <si>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</si>
  <si>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</si>
  <si>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</si>
  <si>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</si>
  <si>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</si>
  <si>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</si>
  <si>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</si>
  <si>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</si>
  <si>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</si>
  <si>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</si>
  <si>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</si>
  <si>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</si>
  <si>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</si>
  <si>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</si>
  <si>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</si>
  <si>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</si>
  <si>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</si>
  <si>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</si>
  <si>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</si>
  <si>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</si>
  <si>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</si>
  <si>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</si>
  <si>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</si>
  <si>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</si>
  <si>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</si>
  <si>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</si>
  <si>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</si>
  <si>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</si>
  <si>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</si>
  <si>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</si>
  <si>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</si>
  <si>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</si>
  <si>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</si>
  <si>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</si>
  <si>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</si>
  <si>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</si>
  <si>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</si>
  <si>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</si>
  <si>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</si>
  <si>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</si>
  <si>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</si>
  <si>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</si>
  <si>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</si>
  <si>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</si>
  <si>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</si>
  <si>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</si>
  <si>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</si>
  <si>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</si>
  <si>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</si>
  <si>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</si>
  <si>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</si>
  <si>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</si>
  <si>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</si>
  <si>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</si>
  <si>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</si>
  <si>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</si>
  <si>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</si>
  <si>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</si>
  <si>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</si>
  <si>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</si>
  <si>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</si>
  <si>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</si>
  <si>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</si>
  <si>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</si>
  <si>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</si>
  <si>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</si>
  <si>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</si>
  <si>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</si>
  <si>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</si>
  <si>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</si>
  <si>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</si>
  <si>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</si>
  <si>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</si>
  <si>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</si>
  <si>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</si>
  <si>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</si>
  <si>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</si>
  <si>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</si>
  <si>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</si>
  <si>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</si>
  <si>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</si>
  <si>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</si>
  <si>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</si>
  <si>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</si>
  <si>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</si>
  <si>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</si>
  <si>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</si>
  <si>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</si>
  <si>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</si>
  <si>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</si>
  <si>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</si>
  <si>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</si>
  <si>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</si>
  <si>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</si>
  <si>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</si>
  <si>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</si>
  <si>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</si>
  <si>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</si>
  <si>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</si>
  <si>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</si>
  <si>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</si>
  <si>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</si>
  <si>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</si>
  <si>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</si>
  <si>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</si>
  <si>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</si>
  <si>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</si>
  <si>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</si>
  <si>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</si>
  <si>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</si>
  <si>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</si>
  <si>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</si>
  <si>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</si>
  <si>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</si>
  <si>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</si>
  <si>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</si>
  <si>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</si>
  <si>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</si>
  <si>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</si>
  <si>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</si>
  <si>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</si>
  <si>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</si>
  <si>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</si>
  <si>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</si>
  <si>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</si>
  <si>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</si>
  <si>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</si>
  <si>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</si>
  <si>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</si>
  <si>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</si>
  <si>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</si>
  <si>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</si>
  <si>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</si>
  <si>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</si>
  <si>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</si>
  <si>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</si>
  <si>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</si>
  <si>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</si>
  <si>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</si>
  <si>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</si>
  <si>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</si>
  <si>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</si>
  <si>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</si>
  <si>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</si>
  <si>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</si>
  <si>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</si>
  <si>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</si>
  <si>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</si>
  <si>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</si>
  <si>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</si>
  <si>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</si>
  <si>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</si>
  <si>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</si>
  <si>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</si>
  <si>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</si>
  <si>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</si>
  <si>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</si>
  <si>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</si>
  <si>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</si>
  <si>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</si>
  <si>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</si>
  <si>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</si>
  <si>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</si>
  <si>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</si>
  <si>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</si>
  <si>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</si>
  <si>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</si>
  <si>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</si>
  <si>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</si>
  <si>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</si>
  <si>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</si>
  <si>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</si>
  <si>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</si>
  <si>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</si>
  <si>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</si>
  <si>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</si>
  <si>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</si>
  <si>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</si>
  <si>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</si>
  <si>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</si>
  <si>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</si>
  <si>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</si>
  <si>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</si>
  <si>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</si>
  <si>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</si>
  <si>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</si>
  <si>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</si>
  <si>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</si>
  <si>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</si>
  <si>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</si>
  <si>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</si>
  <si>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</si>
  <si>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</si>
  <si>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</si>
  <si>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</si>
  <si>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</si>
  <si>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</si>
  <si>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</si>
  <si>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</si>
  <si>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</si>
  <si>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</si>
  <si>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</si>
  <si>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</si>
  <si>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</si>
  <si>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</si>
  <si>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</si>
  <si>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</si>
  <si>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</si>
  <si>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</si>
  <si>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</si>
  <si>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</si>
  <si>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</si>
  <si>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</si>
  <si>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</si>
  <si>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</si>
  <si>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</si>
  <si>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</si>
  <si>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</si>
  <si>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</si>
  <si>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</si>
  <si>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</si>
  <si>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</si>
  <si>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</si>
  <si>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</si>
  <si>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</si>
  <si>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</si>
  <si>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</si>
  <si>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</si>
  <si>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</si>
  <si>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</si>
  <si>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</si>
  <si>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</si>
  <si>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</si>
  <si>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</si>
  <si>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</si>
  <si>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</si>
  <si>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</si>
  <si>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</si>
  <si>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</si>
  <si>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</si>
  <si>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</si>
  <si>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</si>
  <si>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</si>
  <si>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</si>
  <si>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</si>
  <si>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</si>
  <si>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</si>
  <si>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</si>
  <si>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</si>
  <si>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</si>
  <si>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</si>
  <si>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</si>
  <si>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</si>
  <si>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</si>
  <si>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</si>
  <si>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</si>
  <si>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</si>
  <si>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</si>
  <si>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</si>
  <si>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</si>
  <si>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</si>
  <si>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</si>
  <si>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</si>
  <si>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</si>
  <si>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</si>
  <si>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</si>
  <si>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</si>
  <si>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</si>
  <si>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</si>
  <si>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</si>
  <si>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</si>
  <si>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</si>
  <si>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</si>
  <si>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</si>
  <si>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</si>
  <si>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</si>
  <si>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</si>
  <si>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</si>
  <si>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</si>
  <si>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</si>
  <si>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</si>
  <si>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</si>
  <si>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</si>
  <si>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</si>
  <si>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</si>
  <si>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</si>
  <si>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</si>
  <si>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</si>
  <si>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</si>
  <si>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</si>
  <si>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</si>
  <si>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</si>
  <si>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</si>
  <si>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</si>
  <si>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</si>
  <si>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</si>
  <si>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</si>
  <si>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</si>
  <si>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</si>
  <si>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</si>
  <si>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</si>
  <si>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</si>
  <si>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</si>
  <si>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</si>
  <si>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</si>
  <si>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</si>
  <si>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</si>
  <si>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</si>
  <si>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</si>
  <si>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</si>
  <si>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</si>
  <si>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</si>
  <si>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</si>
  <si>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</si>
  <si>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</si>
  <si>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</si>
  <si>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</si>
  <si>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</si>
  <si>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</si>
  <si>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</si>
  <si>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</si>
  <si>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</si>
  <si>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</si>
  <si>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</si>
  <si>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</si>
  <si>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</si>
  <si>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</si>
  <si>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</si>
  <si>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</si>
  <si>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</si>
  <si>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</si>
  <si>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</si>
  <si>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</si>
  <si>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</si>
  <si>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</si>
  <si>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</si>
  <si>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</si>
  <si>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</si>
  <si>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</si>
  <si>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</si>
  <si>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</si>
  <si>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</si>
  <si>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</si>
  <si>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</si>
  <si>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</si>
  <si>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</si>
  <si>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</si>
  <si>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</si>
  <si>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</si>
  <si>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</si>
  <si>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</si>
  <si>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</si>
  <si>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</si>
  <si>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</si>
  <si>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</si>
  <si>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</si>
  <si>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</si>
  <si>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</si>
  <si>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</si>
  <si>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</si>
  <si>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</si>
  <si>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</si>
  <si>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</si>
  <si>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</si>
  <si>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</si>
  <si>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</si>
  <si>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</si>
  <si>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</si>
  <si>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</si>
  <si>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</si>
  <si>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</si>
  <si>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</si>
  <si>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</si>
  <si>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</si>
  <si>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</si>
  <si>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</si>
  <si>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</si>
  <si>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</si>
  <si>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</si>
  <si>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</si>
  <si>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</si>
  <si>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</si>
  <si>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</si>
  <si>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</si>
  <si>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</si>
  <si>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</si>
  <si>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</si>
  <si>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</si>
  <si>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</si>
  <si>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</si>
  <si>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</si>
  <si>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</si>
  <si>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</si>
  <si>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</si>
  <si>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</si>
  <si>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</si>
  <si>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</si>
  <si>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</si>
  <si>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</si>
  <si>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</si>
  <si>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</si>
  <si>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</si>
  <si>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</si>
  <si>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</si>
  <si>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</si>
  <si>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</si>
  <si>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</si>
  <si>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</si>
  <si>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</si>
  <si>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</si>
  <si>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</si>
  <si>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</si>
  <si>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</si>
  <si>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</si>
  <si>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</si>
  <si>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</si>
  <si>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</si>
  <si>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</si>
  <si>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</si>
  <si>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</si>
  <si>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</si>
  <si>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</si>
  <si>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</si>
  <si>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</si>
  <si>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</si>
  <si>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</si>
  <si>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</si>
  <si>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</si>
  <si>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</si>
  <si>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</si>
  <si>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</si>
  <si>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</si>
  <si>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</si>
  <si>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</si>
  <si>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</si>
  <si>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</si>
  <si>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</si>
  <si>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</si>
  <si>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</si>
  <si>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</si>
  <si>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</si>
  <si>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</si>
  <si>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</si>
  <si>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</si>
  <si>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</si>
  <si>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</si>
  <si>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</si>
  <si>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</si>
  <si>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</si>
  <si>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</si>
  <si>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</si>
  <si>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</si>
  <si>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</si>
  <si>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</si>
  <si>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</si>
  <si>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</si>
  <si>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</si>
  <si>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</si>
  <si>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</si>
  <si>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</si>
  <si>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</si>
  <si>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</si>
  <si>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</si>
  <si>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</si>
  <si>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</si>
  <si>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</si>
  <si>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</si>
  <si>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</si>
  <si>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</si>
  <si>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</si>
  <si>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</si>
  <si>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</si>
  <si>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</si>
  <si>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</si>
  <si>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</si>
  <si>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</si>
  <si>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</si>
  <si>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</si>
  <si>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</si>
  <si>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</si>
  <si>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</si>
  <si>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</si>
  <si>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</si>
  <si>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</si>
  <si>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</si>
  <si>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</si>
  <si>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</si>
  <si>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</si>
  <si>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</si>
  <si>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</si>
  <si>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</si>
  <si>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</si>
  <si>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</si>
  <si>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</si>
  <si>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</si>
  <si>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</si>
  <si>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</si>
  <si>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</si>
  <si>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</si>
  <si>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</si>
  <si>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</si>
  <si>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</si>
  <si>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</si>
  <si>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</si>
  <si>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</si>
  <si>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</si>
  <si>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</si>
  <si>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</si>
  <si>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</si>
  <si>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</si>
  <si>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</si>
  <si>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</si>
  <si>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</si>
  <si>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</si>
  <si>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</si>
  <si>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</si>
  <si>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</si>
  <si>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</si>
  <si>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</si>
  <si>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</si>
  <si>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</si>
  <si>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</si>
  <si>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</si>
  <si>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</si>
  <si>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</si>
  <si>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</si>
  <si>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</si>
  <si>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</si>
  <si>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</si>
  <si>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</si>
  <si>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</si>
  <si>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</si>
  <si>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</si>
  <si>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</si>
  <si>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</si>
  <si>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</si>
  <si>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</si>
  <si>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</si>
  <si>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</si>
  <si>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</si>
  <si>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</si>
  <si>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</si>
  <si>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</si>
  <si>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</si>
  <si>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</si>
  <si>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</si>
  <si>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</si>
  <si>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</si>
  <si>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</si>
  <si>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</si>
  <si>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</si>
  <si>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</si>
  <si>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</si>
  <si>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</si>
  <si>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</si>
  <si>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</si>
  <si>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</si>
  <si>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</si>
  <si>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</si>
  <si>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</si>
  <si>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</si>
  <si>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</si>
  <si>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</si>
  <si>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</si>
  <si>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</si>
  <si>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</si>
  <si>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</si>
  <si>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</si>
  <si>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</si>
  <si>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</si>
  <si>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</si>
  <si>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</si>
  <si>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</si>
  <si>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</si>
  <si>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</si>
  <si>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</si>
  <si>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</si>
  <si>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</si>
  <si>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</si>
  <si>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</si>
  <si>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</si>
  <si>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</si>
  <si>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</si>
  <si>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</si>
  <si>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</si>
  <si>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</si>
  <si>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</si>
  <si>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</si>
  <si>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</si>
  <si>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</si>
  <si>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</si>
  <si>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</si>
  <si>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</si>
  <si>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</si>
  <si>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</si>
  <si>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</si>
  <si>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</si>
  <si>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</si>
  <si>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</si>
  <si>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</si>
  <si>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</si>
  <si>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</si>
  <si>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</si>
  <si>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</si>
  <si>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</si>
  <si>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</si>
  <si>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</si>
  <si>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</si>
  <si>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</si>
  <si>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</si>
  <si>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</si>
  <si>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</si>
  <si>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</si>
  <si>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</si>
  <si>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</si>
  <si>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</si>
  <si>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</si>
  <si>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</si>
  <si>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</si>
  <si>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</si>
  <si>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</si>
  <si>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</si>
  <si>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</si>
  <si>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</si>
  <si>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</si>
  <si>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</si>
  <si>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</si>
  <si>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</si>
  <si>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</si>
  <si>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</si>
  <si>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</si>
  <si>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</si>
  <si>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</si>
  <si>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</si>
  <si>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</si>
  <si>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</si>
  <si>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</si>
  <si>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</si>
  <si>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</si>
  <si>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</si>
  <si>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</si>
  <si>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</si>
  <si>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</si>
  <si>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</si>
  <si>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</si>
  <si>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</si>
  <si>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</si>
  <si>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</si>
  <si>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</si>
  <si>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</si>
  <si>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</si>
  <si>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</si>
  <si>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</si>
  <si>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</si>
  <si>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</si>
  <si>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</si>
  <si>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</si>
  <si>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</si>
  <si>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</si>
  <si>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</si>
  <si>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</si>
  <si>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</si>
  <si>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</si>
  <si>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</si>
  <si>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</si>
  <si>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</si>
  <si>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</si>
  <si>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</si>
  <si>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</si>
  <si>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</si>
  <si>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</si>
  <si>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</si>
  <si>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</si>
  <si>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</si>
  <si>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</si>
  <si>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</si>
  <si>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</si>
  <si>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</si>
  <si>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</si>
  <si>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</si>
  <si>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</si>
  <si>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</si>
  <si>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</si>
  <si>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</si>
  <si>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</si>
  <si>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</si>
  <si>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</si>
  <si>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</si>
  <si>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</si>
  <si>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</si>
  <si>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</si>
  <si>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</si>
  <si>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</si>
  <si>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</si>
  <si>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</si>
  <si>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</si>
  <si>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</si>
  <si>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</si>
  <si>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</si>
  <si>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</si>
  <si>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</si>
  <si>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</si>
  <si>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</si>
  <si>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</si>
  <si>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</si>
  <si>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</si>
  <si>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</si>
  <si>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</si>
  <si>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</si>
  <si>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</si>
  <si>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</si>
  <si>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</si>
  <si>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</si>
  <si>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</si>
  <si>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</si>
  <si>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</si>
  <si>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</si>
  <si>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</si>
  <si>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</si>
  <si>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</si>
  <si>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</si>
  <si>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</si>
  <si>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</si>
  <si>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</si>
  <si>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</si>
  <si>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</si>
  <si>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</si>
  <si>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</si>
  <si>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</si>
  <si>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</si>
  <si>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</si>
  <si>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</si>
  <si>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</si>
  <si>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</si>
  <si>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</si>
  <si>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</si>
  <si>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</si>
  <si>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</si>
  <si>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</si>
  <si>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</si>
  <si>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</si>
  <si>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</si>
  <si>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</si>
  <si>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</si>
  <si>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</si>
  <si>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</si>
  <si>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</si>
  <si>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</si>
  <si>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</si>
  <si>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</si>
  <si>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</si>
  <si>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</si>
  <si>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</si>
  <si>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</si>
  <si>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</si>
  <si>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</si>
  <si>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</si>
  <si>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</si>
  <si>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</si>
  <si>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</si>
  <si>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</si>
  <si>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</si>
  <si>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</si>
  <si>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</si>
  <si>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</si>
  <si>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</si>
  <si>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</si>
  <si>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</si>
  <si>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</si>
  <si>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</si>
  <si>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</si>
  <si>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</si>
  <si>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</si>
  <si>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</si>
  <si>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</si>
  <si>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</si>
  <si>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</si>
  <si>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</si>
  <si>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</si>
  <si>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</si>
  <si>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</si>
  <si>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</si>
  <si>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</si>
  <si>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</si>
  <si>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</si>
  <si>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</si>
  <si>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</si>
  <si>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</si>
  <si>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</si>
  <si>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</si>
  <si>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</si>
  <si>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</si>
  <si>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</si>
  <si>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</si>
  <si>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</si>
  <si>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</si>
  <si>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</si>
  <si>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</si>
  <si>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</si>
  <si>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</si>
  <si>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</si>
  <si>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</si>
  <si>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</si>
  <si>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</si>
  <si>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</si>
  <si>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</si>
  <si>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</si>
  <si>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</si>
  <si>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</si>
  <si>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</si>
  <si>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</si>
  <si>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</si>
  <si>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</si>
  <si>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</si>
  <si>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</si>
  <si>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</si>
  <si>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</si>
  <si>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</si>
  <si>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</si>
  <si>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</si>
  <si>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</si>
  <si>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</si>
  <si>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</si>
  <si>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</si>
  <si>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</si>
  <si>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</si>
  <si>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</si>
  <si>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</si>
  <si>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</si>
  <si>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</si>
  <si>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</si>
  <si>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</si>
  <si>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</si>
  <si>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</si>
  <si>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</si>
  <si>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</si>
  <si>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</si>
  <si>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</si>
  <si>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</si>
  <si>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</si>
  <si>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</si>
  <si>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</si>
  <si>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</si>
  <si>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</si>
  <si>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</si>
  <si>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</si>
  <si>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</si>
  <si>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</si>
  <si>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</si>
  <si>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</si>
  <si>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</si>
  <si>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</si>
  <si>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</si>
  <si>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</si>
  <si>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</si>
  <si>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</si>
  <si>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</si>
  <si>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</si>
  <si>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</si>
  <si>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</si>
  <si>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</si>
  <si>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</si>
  <si>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</si>
  <si>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</si>
  <si>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</si>
  <si>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</si>
  <si>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</si>
  <si>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</si>
  <si>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</si>
  <si>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</si>
  <si>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</si>
  <si>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</si>
  <si>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</si>
  <si>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</si>
  <si>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</si>
  <si>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</si>
  <si>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</si>
  <si>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</si>
  <si>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</si>
  <si>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</si>
  <si>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</si>
  <si>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</si>
  <si>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</si>
  <si>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</si>
  <si>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</si>
  <si>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</si>
  <si>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</si>
  <si>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</si>
  <si>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</si>
  <si>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</si>
  <si>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</si>
  <si>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</si>
  <si>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</si>
  <si>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</si>
  <si>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</si>
  <si>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</si>
  <si>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</si>
  <si>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</si>
  <si>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</si>
  <si>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</si>
  <si>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</si>
  <si>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</si>
  <si>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</si>
  <si>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</si>
  <si>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</si>
  <si>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</si>
  <si>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</si>
  <si>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</si>
  <si>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</si>
  <si>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</si>
  <si>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</si>
  <si>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</si>
  <si>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</si>
  <si>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</si>
  <si>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</si>
  <si>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</si>
  <si>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</si>
  <si>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</si>
  <si>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</si>
  <si>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</si>
  <si>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</si>
  <si>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</si>
  <si>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</si>
  <si>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</si>
  <si>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</si>
  <si>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</si>
  <si>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</si>
  <si>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</si>
  <si>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</si>
  <si>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</si>
  <si>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</si>
  <si>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</si>
  <si>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</si>
  <si>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</si>
  <si>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</si>
  <si>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</si>
  <si>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</si>
  <si>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</si>
  <si>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</si>
  <si>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</si>
  <si>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</si>
  <si>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</si>
  <si>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</si>
  <si>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</si>
  <si>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</si>
  <si>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</si>
  <si>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</si>
  <si>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</si>
  <si>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</si>
  <si>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</si>
  <si>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</si>
  <si>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</si>
  <si>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</si>
  <si>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</si>
  <si>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</si>
  <si>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</si>
  <si>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</si>
  <si>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</si>
  <si>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</si>
  <si>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</si>
  <si>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</si>
  <si>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</si>
  <si>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</si>
  <si>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</si>
  <si>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</si>
  <si>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</si>
  <si>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</si>
  <si>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</si>
  <si>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</si>
  <si>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</si>
  <si>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</si>
  <si>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</si>
  <si>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</si>
  <si>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</si>
  <si>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</si>
  <si>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</si>
  <si>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</si>
  <si>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</si>
  <si>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</si>
  <si>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</si>
  <si>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</si>
  <si>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</si>
  <si>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</si>
  <si>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</si>
  <si>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</si>
  <si>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</si>
  <si>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</si>
  <si>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</si>
  <si>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</si>
  <si>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</si>
  <si>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</si>
  <si>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</si>
  <si>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</si>
  <si>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</si>
  <si>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</si>
  <si>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</si>
  <si>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</si>
  <si>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</si>
  <si>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</si>
  <si>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</si>
  <si>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</si>
  <si>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</si>
  <si>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</si>
  <si>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</si>
  <si>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</si>
  <si>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</si>
  <si>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</si>
  <si>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</si>
  <si>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</si>
  <si>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</si>
  <si>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</si>
  <si>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</si>
  <si>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</si>
  <si>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</si>
  <si>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</si>
  <si>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</si>
  <si>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</si>
  <si>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</si>
  <si>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</si>
  <si>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</si>
  <si>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</si>
  <si>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</si>
  <si>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</si>
  <si>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</si>
  <si>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</si>
  <si>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</si>
  <si>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</si>
  <si>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</si>
  <si>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</si>
  <si>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</si>
  <si>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</si>
  <si>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</si>
  <si>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</si>
  <si>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</si>
  <si>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</si>
  <si>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</si>
  <si>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</si>
  <si>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</si>
  <si>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</si>
  <si>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</si>
  <si>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</si>
  <si>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</si>
  <si>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</si>
  <si>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</si>
  <si>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</si>
  <si>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</si>
  <si>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</si>
  <si>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</si>
  <si>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</si>
  <si>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</si>
  <si>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</si>
  <si>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</si>
  <si>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</si>
  <si>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</si>
  <si>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</si>
  <si>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</si>
  <si>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</si>
  <si>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</si>
  <si>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</si>
  <si>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</si>
  <si>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</si>
  <si>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</si>
  <si>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</si>
  <si>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</si>
  <si>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</si>
  <si>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</si>
  <si>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</si>
  <si>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</si>
  <si>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</si>
  <si>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</si>
  <si>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</si>
  <si>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</si>
  <si>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</si>
  <si>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</si>
  <si>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</si>
  <si>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</si>
  <si>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</si>
  <si>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</si>
  <si>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</si>
  <si>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</si>
  <si>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</si>
  <si>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</si>
  <si>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</si>
  <si>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</si>
  <si>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</si>
  <si>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</si>
  <si>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</si>
  <si>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</si>
  <si>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</si>
  <si>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</si>
  <si>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</si>
  <si>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</si>
  <si>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</si>
  <si>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</si>
  <si>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</si>
  <si>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</si>
  <si>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</si>
  <si>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</si>
  <si>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</si>
  <si>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</si>
  <si>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</si>
  <si>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</si>
  <si>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</si>
  <si>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</si>
  <si>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</si>
  <si>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</si>
  <si>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</si>
  <si>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</si>
  <si>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</si>
  <si>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</si>
  <si>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</si>
  <si>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</si>
  <si>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</si>
  <si>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</si>
  <si>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</si>
  <si>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</si>
  <si>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</si>
  <si>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</si>
  <si>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</si>
  <si>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</si>
  <si>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</si>
  <si>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</si>
  <si>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</si>
  <si>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</si>
  <si>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</si>
  <si>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</si>
  <si>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</si>
  <si>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</si>
  <si>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</si>
  <si>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</si>
  <si>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</si>
  <si>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</si>
  <si>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</si>
  <si>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</si>
  <si>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</si>
  <si>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</si>
  <si>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</si>
  <si>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</si>
  <si>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</si>
  <si>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</si>
  <si>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</si>
  <si>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</si>
  <si>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</si>
  <si>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</si>
  <si>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</si>
  <si>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</si>
  <si>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</si>
  <si>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</si>
  <si>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</si>
  <si>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</si>
  <si>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</si>
  <si>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</si>
  <si>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</si>
  <si>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</si>
  <si>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</si>
  <si>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</si>
  <si>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</si>
  <si>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</si>
  <si>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</si>
  <si>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</si>
  <si>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</si>
  <si>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</si>
  <si>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</si>
  <si>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</si>
  <si>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</si>
  <si>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</si>
  <si>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</si>
  <si>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</si>
  <si>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</si>
  <si>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</si>
  <si>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</si>
  <si>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</si>
  <si>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</si>
  <si>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</si>
  <si>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</si>
  <si>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</si>
  <si>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</si>
  <si>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</si>
  <si>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</si>
  <si>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</si>
  <si>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</si>
  <si>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</si>
  <si>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</si>
  <si>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</si>
  <si>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</si>
  <si>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</si>
  <si>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</si>
  <si>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</si>
  <si>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</si>
  <si>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</si>
  <si>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</si>
  <si>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</si>
  <si>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</si>
  <si>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</si>
  <si>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</si>
  <si>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</si>
  <si>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</si>
  <si>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</si>
  <si>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</si>
  <si>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</si>
  <si>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</si>
  <si>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</si>
  <si>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</si>
  <si>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</si>
  <si>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</si>
  <si>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</si>
  <si>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</si>
  <si>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</si>
  <si>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</si>
  <si>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</si>
  <si>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</si>
  <si>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</si>
  <si>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</si>
  <si>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</si>
  <si>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</si>
  <si>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</si>
  <si>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</si>
  <si>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</si>
  <si>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</si>
  <si>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</si>
  <si>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</si>
  <si>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</si>
  <si>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</si>
  <si>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</si>
  <si>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</si>
  <si>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</si>
  <si>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</si>
  <si>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</si>
  <si>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</si>
  <si>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</si>
  <si>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</si>
  <si>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</si>
  <si>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</si>
  <si>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</si>
  <si>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</si>
  <si>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</si>
  <si>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</si>
  <si>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</si>
  <si>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</si>
  <si>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</si>
  <si>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</si>
  <si>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</si>
  <si>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</si>
  <si>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</si>
  <si>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</si>
  <si>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</si>
  <si>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</si>
  <si>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</si>
  <si>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</si>
  <si>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</si>
  <si>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</si>
  <si>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</si>
  <si>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</si>
  <si>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</si>
  <si>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</si>
  <si>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</si>
  <si>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</si>
  <si>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</si>
  <si>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</si>
  <si>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</si>
  <si>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</si>
  <si>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</si>
  <si>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</si>
  <si>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</si>
  <si>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</si>
  <si>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</si>
  <si>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</si>
  <si>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</si>
  <si>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</si>
  <si>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</si>
  <si>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</si>
  <si>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</si>
  <si>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</si>
  <si>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</si>
  <si>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</si>
  <si>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</si>
  <si>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</si>
  <si>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</si>
  <si>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</si>
  <si>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</si>
  <si>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</si>
  <si>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</si>
  <si>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</si>
  <si>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</si>
  <si>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</si>
  <si>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</si>
  <si>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</si>
  <si>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</si>
  <si>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</si>
  <si>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</si>
  <si>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</si>
  <si>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</si>
  <si>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</si>
  <si>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</si>
  <si>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</si>
  <si>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</si>
  <si>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</si>
  <si>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</si>
  <si>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</si>
  <si>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</si>
  <si>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</si>
  <si>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</si>
  <si>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</si>
  <si>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</si>
  <si>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</si>
  <si>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</si>
  <si>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</si>
  <si>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</si>
  <si>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</si>
  <si>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</si>
  <si>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</si>
  <si>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</si>
  <si>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</si>
  <si>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</si>
  <si>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</si>
  <si>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</si>
  <si>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</si>
  <si>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</si>
  <si>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</si>
  <si>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</si>
  <si>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</si>
  <si>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</si>
  <si>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</si>
  <si>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</si>
  <si>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</si>
  <si>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</si>
  <si>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</si>
  <si>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</si>
  <si>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</si>
  <si>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</si>
  <si>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</si>
  <si>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</si>
  <si>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</si>
  <si>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</si>
  <si>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</si>
  <si>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</si>
  <si>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</si>
  <si>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</si>
  <si>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</si>
  <si>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</si>
  <si>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</si>
  <si>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</si>
  <si>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</si>
  <si>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</si>
  <si>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</si>
  <si>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</si>
  <si>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</si>
  <si>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</si>
  <si>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</si>
  <si>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</si>
  <si>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</si>
  <si>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</si>
  <si>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</si>
  <si>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</si>
  <si>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</si>
  <si>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</si>
  <si>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</si>
  <si>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</si>
  <si>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</si>
  <si>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</si>
  <si>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</si>
  <si>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</si>
  <si>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</si>
  <si>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</si>
  <si>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</si>
  <si>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</si>
  <si>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</si>
  <si>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</si>
  <si>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</si>
  <si>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</si>
  <si>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</si>
  <si>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</si>
  <si>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</si>
  <si>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</si>
  <si>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</si>
  <si>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</si>
  <si>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</si>
  <si>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</si>
  <si>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</si>
  <si>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</si>
  <si>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</si>
  <si>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</si>
  <si>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</si>
  <si>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</si>
  <si>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</si>
  <si>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</si>
  <si>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</si>
  <si>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</si>
  <si>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</si>
  <si>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</si>
  <si>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</si>
  <si>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</si>
  <si>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</si>
  <si>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</si>
  <si>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</si>
  <si>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</si>
  <si>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</si>
  <si>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</si>
  <si>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</si>
  <si>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</si>
  <si>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</si>
  <si>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</si>
  <si>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</si>
  <si>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</si>
  <si>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</si>
  <si>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</si>
  <si>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</si>
  <si>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</si>
  <si>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</si>
  <si>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</si>
  <si>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</si>
  <si>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</si>
  <si>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</si>
  <si>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</si>
  <si>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</si>
  <si>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</si>
  <si>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</si>
  <si>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</si>
  <si>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</si>
  <si>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</si>
  <si>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</si>
  <si>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</si>
  <si>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</si>
  <si>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</si>
  <si>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</si>
  <si>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</si>
  <si>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</si>
  <si>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</si>
  <si>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</si>
  <si>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</si>
  <si>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</si>
  <si>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</si>
  <si>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</si>
  <si>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</si>
  <si>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</si>
  <si>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</si>
  <si>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</si>
  <si>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</si>
  <si>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</si>
  <si>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</si>
  <si>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</si>
  <si>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</si>
  <si>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</si>
  <si>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</si>
  <si>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</si>
  <si>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</si>
  <si>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</si>
  <si>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</si>
  <si>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</si>
  <si>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</si>
  <si>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</si>
  <si>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</si>
  <si>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</si>
  <si>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</si>
  <si>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</si>
  <si>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</si>
  <si>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</si>
  <si>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</si>
  <si>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</si>
  <si>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</si>
  <si>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</si>
  <si>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</si>
  <si>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</si>
  <si>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</si>
  <si>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</si>
  <si>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</si>
  <si>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</si>
  <si>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</si>
  <si>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</si>
  <si>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</si>
  <si>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</si>
  <si>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</si>
  <si>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</si>
  <si>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</si>
  <si>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</si>
  <si>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</si>
  <si>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</si>
  <si>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</si>
  <si>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</si>
  <si>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</si>
  <si>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</si>
  <si>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</si>
  <si>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</si>
  <si>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</si>
  <si>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</si>
  <si>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</si>
  <si>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</si>
  <si>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</si>
  <si>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</si>
  <si>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</si>
  <si>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</si>
  <si>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</si>
  <si>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</si>
  <si>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</si>
  <si>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</si>
  <si>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</si>
  <si>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</si>
  <si>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</si>
  <si>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</si>
  <si>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</si>
  <si>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</si>
  <si>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</si>
  <si>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</si>
  <si>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</si>
  <si>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</si>
  <si>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</si>
  <si>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</si>
  <si>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</si>
  <si>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</si>
  <si>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</si>
  <si>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</si>
  <si>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</si>
  <si>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</si>
  <si>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</si>
  <si>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</si>
  <si>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</si>
  <si>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</si>
  <si>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</si>
  <si>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</si>
  <si>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</si>
  <si>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</si>
  <si>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</si>
  <si>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</si>
  <si>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</si>
  <si>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</si>
  <si>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</si>
  <si>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</si>
  <si>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</si>
  <si>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</si>
  <si>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</si>
  <si>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</si>
  <si>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</si>
  <si>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</si>
  <si>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</si>
  <si>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</si>
  <si>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</si>
  <si>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</si>
  <si>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</si>
  <si>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</si>
  <si>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</si>
  <si>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</si>
  <si>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</si>
  <si>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</si>
  <si>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</si>
  <si>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</si>
  <si>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</si>
  <si>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</si>
  <si>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</si>
  <si>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</si>
  <si>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</si>
  <si>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</si>
  <si>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</si>
  <si>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</si>
  <si>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</si>
  <si>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</si>
  <si>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</si>
  <si>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</si>
  <si>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</si>
  <si>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</si>
  <si>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</si>
  <si>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</si>
  <si>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</si>
  <si>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</si>
  <si>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</si>
  <si>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</si>
  <si>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</si>
  <si>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</si>
  <si>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</si>
  <si>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</si>
  <si>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</si>
  <si>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</si>
  <si>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</si>
  <si>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</si>
  <si>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</si>
  <si>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</si>
  <si>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</si>
  <si>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</si>
  <si>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</si>
  <si>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</si>
  <si>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</si>
  <si>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</si>
  <si>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</si>
  <si>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</si>
  <si>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</si>
  <si>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</si>
  <si>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</si>
  <si>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</si>
  <si>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</si>
  <si>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</si>
  <si>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</si>
  <si>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</si>
  <si>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</si>
  <si>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</si>
  <si>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</si>
  <si>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</si>
  <si>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</si>
  <si>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</si>
  <si>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</si>
  <si>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</si>
  <si>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</si>
  <si>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</si>
  <si>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</si>
  <si>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</si>
  <si>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</si>
  <si>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</si>
  <si>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</si>
  <si>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</si>
  <si>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</si>
  <si>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</si>
  <si>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</si>
  <si>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</si>
  <si>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</si>
  <si>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</si>
  <si>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</si>
  <si>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</si>
  <si>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</si>
  <si>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</si>
  <si>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</si>
  <si>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</si>
  <si>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</si>
  <si>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</si>
  <si>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</si>
  <si>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</si>
  <si>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</si>
  <si>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</si>
  <si>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</si>
  <si>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</si>
  <si>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</si>
  <si>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</si>
  <si>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</si>
  <si>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</si>
  <si>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</si>
  <si>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</si>
  <si>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</si>
  <si>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</si>
  <si>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</si>
  <si>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</si>
  <si>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</si>
  <si>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</si>
  <si>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</si>
  <si>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</si>
  <si>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</si>
  <si>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</si>
  <si>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</si>
  <si>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</si>
  <si>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</si>
  <si>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</si>
  <si>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</si>
  <si>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</si>
  <si>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</si>
  <si>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</si>
  <si>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</si>
  <si>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</si>
  <si>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</si>
  <si>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</si>
  <si>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</si>
  <si>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</si>
  <si>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</si>
  <si>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</si>
  <si>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</si>
  <si>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</si>
  <si>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</si>
  <si>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</si>
  <si>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</si>
  <si>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</si>
  <si>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</si>
  <si>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</si>
  <si>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</si>
  <si>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</si>
  <si>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</si>
  <si>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</si>
  <si>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</si>
  <si>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</si>
  <si>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</si>
  <si>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</si>
  <si>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</si>
  <si>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</si>
  <si>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</si>
  <si>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</si>
  <si>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</si>
  <si>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</si>
  <si>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</si>
  <si>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</si>
  <si>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</si>
  <si>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</si>
  <si>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</si>
  <si>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</si>
  <si>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</si>
  <si>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</si>
  <si>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</si>
  <si>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</si>
  <si>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</si>
  <si>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</si>
  <si>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</si>
  <si>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</si>
  <si>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</si>
  <si>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</si>
  <si>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</si>
  <si>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</si>
  <si>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</si>
  <si>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</si>
  <si>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</si>
  <si>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</si>
  <si>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</si>
  <si>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</si>
  <si>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</si>
  <si>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</si>
  <si>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</si>
  <si>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</si>
  <si>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</si>
  <si>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</si>
  <si>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</si>
  <si>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</si>
  <si>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</si>
  <si>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</si>
  <si>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</si>
  <si>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</si>
  <si>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</si>
  <si>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</si>
  <si>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</si>
  <si>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</si>
  <si>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</si>
  <si>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</si>
  <si>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</si>
  <si>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</si>
  <si>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</si>
  <si>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</si>
  <si>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</si>
  <si>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</si>
  <si>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</si>
  <si>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</si>
  <si>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</si>
  <si>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</si>
  <si>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</si>
  <si>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</si>
  <si>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</si>
  <si>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</si>
  <si>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</si>
  <si>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</si>
  <si>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</si>
  <si>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</si>
  <si>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</si>
  <si>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</si>
  <si>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</si>
  <si>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</si>
  <si>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</si>
  <si>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</si>
  <si>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</si>
  <si>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</si>
  <si>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</si>
  <si>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</si>
  <si>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</si>
  <si>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</si>
  <si>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</si>
  <si>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</si>
  <si>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</si>
  <si>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</si>
  <si>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</si>
  <si>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</si>
  <si>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</si>
  <si>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</si>
  <si>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</si>
  <si>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</si>
  <si>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</si>
  <si>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</si>
  <si>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</si>
  <si>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</si>
  <si>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</si>
  <si>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</si>
  <si>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</si>
  <si>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</si>
  <si>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</si>
  <si>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</si>
  <si>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</si>
  <si>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</si>
  <si>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</si>
  <si>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</si>
  <si>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</si>
  <si>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</si>
  <si>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</si>
  <si>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</si>
  <si>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</si>
  <si>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</si>
  <si>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</si>
  <si>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</si>
  <si>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</si>
  <si>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</si>
  <si>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</si>
  <si>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</si>
  <si>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</si>
  <si>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</si>
  <si>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</si>
  <si>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</si>
  <si>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</si>
  <si>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</si>
  <si>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</si>
  <si>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</si>
  <si>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</si>
  <si>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</si>
  <si>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</si>
  <si>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</si>
  <si>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</si>
  <si>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</si>
  <si>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</si>
  <si>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</si>
  <si>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</si>
  <si>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</si>
  <si>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</si>
  <si>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</si>
  <si>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</si>
  <si>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</si>
  <si>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</si>
  <si>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</si>
  <si>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</si>
  <si>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</si>
  <si>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</si>
  <si>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</si>
  <si>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</si>
  <si>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</si>
  <si>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</si>
  <si>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</si>
  <si>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</si>
  <si>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</si>
  <si>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</si>
  <si>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</si>
  <si>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</si>
  <si>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</si>
  <si>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</si>
  <si>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</si>
  <si>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</si>
  <si>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</si>
  <si>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</si>
  <si>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</si>
  <si>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</si>
  <si>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</si>
  <si>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</si>
  <si>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</si>
  <si>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</si>
  <si>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</si>
  <si>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</si>
  <si>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</si>
  <si>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</si>
  <si>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</si>
  <si>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</si>
  <si>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</si>
  <si>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</si>
  <si>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</si>
  <si>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</si>
  <si>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</si>
  <si>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</si>
  <si>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</si>
  <si>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</si>
  <si>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</si>
  <si>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</si>
  <si>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</si>
  <si>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</si>
  <si>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</si>
  <si>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</si>
  <si>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</si>
  <si>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</si>
  <si>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</si>
  <si>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</si>
  <si>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</si>
  <si>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</si>
  <si>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</si>
  <si>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</si>
  <si>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</si>
  <si>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</si>
  <si>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</si>
  <si>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</si>
  <si>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</si>
  <si>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</si>
  <si>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</si>
  <si>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</si>
  <si>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</si>
  <si>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</si>
  <si>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</si>
  <si>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</si>
  <si>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</si>
  <si>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</si>
  <si>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</si>
  <si>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</si>
  <si>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</si>
  <si>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</si>
  <si>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</si>
  <si>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</si>
  <si>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</si>
  <si>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</si>
  <si>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</si>
  <si>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</si>
  <si>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</si>
  <si>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</si>
  <si>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</si>
  <si>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</si>
  <si>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</si>
  <si>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</si>
  <si>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</si>
  <si>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</si>
  <si>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</si>
  <si>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</si>
  <si>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</si>
  <si>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</si>
  <si>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</si>
  <si>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</si>
  <si>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</si>
  <si>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</si>
  <si>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</si>
  <si>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</si>
  <si>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</si>
  <si>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</si>
  <si>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</si>
  <si>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</si>
  <si>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</si>
  <si>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</si>
  <si>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</si>
  <si>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</si>
  <si>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</si>
  <si>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</si>
  <si>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</si>
  <si>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</si>
  <si>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</si>
  <si>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</si>
  <si>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</si>
  <si>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</si>
  <si>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</si>
  <si>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</si>
  <si>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</si>
  <si>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</si>
  <si>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</si>
  <si>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</si>
  <si>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</si>
  <si>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</si>
  <si>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</si>
  <si>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</si>
  <si>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</si>
  <si>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</si>
  <si>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</si>
  <si>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</si>
  <si>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</si>
  <si>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</si>
  <si>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</si>
  <si>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</si>
  <si>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</si>
  <si>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</si>
  <si>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</si>
  <si>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</si>
  <si>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</si>
  <si>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</si>
  <si>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</si>
  <si>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</si>
  <si>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</si>
  <si>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</si>
  <si>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</si>
  <si>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</si>
  <si>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</si>
  <si>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</si>
  <si>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</si>
  <si>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</si>
  <si>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</si>
  <si>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</si>
  <si>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</si>
  <si>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</si>
  <si>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</si>
  <si>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</si>
  <si>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</si>
  <si>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</si>
  <si>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</si>
  <si>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</si>
  <si>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</si>
  <si>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</si>
  <si>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</si>
  <si>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</si>
  <si>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</si>
  <si>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</si>
  <si>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</si>
  <si>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</si>
  <si>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</si>
  <si>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</si>
  <si>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</si>
  <si>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</si>
  <si>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</si>
  <si>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</si>
  <si>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</si>
  <si>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</si>
  <si>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</si>
  <si>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</si>
  <si>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</si>
  <si>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</si>
  <si>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</si>
  <si>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</si>
  <si>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</si>
  <si>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</si>
  <si>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</si>
  <si>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</si>
  <si>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</si>
  <si>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</si>
  <si>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</si>
  <si>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</si>
  <si>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</si>
  <si>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</si>
  <si>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</si>
  <si>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</si>
  <si>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</si>
  <si>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</si>
  <si>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</si>
  <si>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</si>
  <si>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</si>
  <si>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</si>
  <si>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</si>
  <si>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</si>
  <si>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</si>
  <si>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</si>
  <si>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</si>
  <si>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</si>
  <si>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</si>
  <si>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</si>
  <si>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</si>
  <si>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</si>
  <si>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</si>
  <si>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</si>
  <si>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</si>
  <si>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</si>
  <si>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</si>
  <si>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</si>
  <si>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</si>
  <si>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</si>
  <si>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</si>
  <si>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</si>
  <si>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</si>
  <si>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</si>
  <si>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</si>
  <si>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</si>
  <si>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</si>
  <si>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</si>
  <si>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</si>
  <si>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</si>
  <si>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</si>
  <si>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</si>
  <si>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</si>
  <si>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</si>
  <si>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</si>
  <si>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</si>
  <si>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</si>
  <si>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</si>
  <si>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</si>
  <si>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</si>
  <si>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</si>
  <si>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</si>
  <si>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</si>
  <si>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</si>
  <si>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</si>
  <si>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</si>
  <si>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</si>
  <si>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</si>
  <si>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</si>
  <si>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</si>
  <si>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</si>
  <si>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</si>
  <si>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</si>
  <si>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</si>
  <si>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</si>
  <si>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</si>
  <si>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</si>
  <si>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</si>
  <si>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</si>
  <si>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</si>
  <si>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</si>
  <si>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</si>
  <si>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</si>
  <si>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</si>
  <si>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</si>
  <si>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</si>
  <si>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</si>
  <si>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</si>
  <si>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</si>
  <si>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</si>
  <si>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</si>
  <si>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</si>
  <si>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</si>
  <si>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</si>
  <si>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</si>
  <si>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</si>
  <si>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</si>
  <si>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</si>
  <si>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</si>
  <si>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</si>
  <si>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</si>
  <si>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</si>
  <si>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</si>
  <si>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</si>
  <si>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</si>
  <si>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</si>
  <si>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</si>
  <si>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</si>
  <si>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</si>
  <si>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</si>
  <si>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</si>
  <si>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</si>
  <si>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</si>
  <si>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</si>
  <si>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</si>
  <si>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</si>
  <si>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</si>
  <si>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</si>
  <si>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</si>
  <si>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</si>
  <si>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</si>
  <si>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</si>
  <si>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</si>
  <si>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</si>
  <si>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</si>
  <si>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</si>
  <si>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</si>
  <si>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</si>
  <si>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</si>
  <si>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</si>
  <si>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</si>
  <si>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</si>
  <si>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</si>
  <si>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</si>
  <si>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</si>
  <si>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</si>
  <si>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</si>
  <si>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</si>
  <si>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</si>
  <si>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</si>
  <si>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</si>
  <si>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</si>
  <si>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</si>
  <si>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</si>
  <si>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</si>
  <si>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</si>
  <si>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</si>
  <si>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</si>
  <si>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</si>
  <si>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</si>
  <si>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</si>
  <si>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</si>
  <si>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</si>
  <si>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</si>
  <si>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</si>
  <si>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</si>
  <si>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</si>
  <si>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</si>
  <si>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</si>
  <si>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</si>
  <si>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</si>
  <si>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</si>
  <si>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</si>
  <si>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</si>
  <si>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</si>
  <si>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</si>
  <si>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</si>
  <si>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</si>
  <si>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</si>
  <si>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</si>
  <si>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</si>
  <si>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</si>
  <si>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</si>
  <si>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</si>
  <si>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</si>
  <si>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</si>
  <si>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</si>
  <si>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</si>
  <si>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</si>
  <si>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</si>
  <si>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</si>
  <si>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</si>
  <si>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</si>
  <si>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</si>
  <si>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</si>
  <si>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</si>
  <si>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</si>
  <si>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</si>
  <si>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</si>
  <si>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</si>
  <si>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</si>
  <si>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</si>
  <si>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</si>
  <si>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</si>
  <si>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</si>
  <si>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</si>
  <si>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</si>
  <si>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</si>
  <si>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</si>
  <si>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</si>
  <si>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</si>
  <si>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</si>
  <si>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</si>
  <si>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</si>
  <si>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</si>
  <si>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</si>
  <si>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</si>
  <si>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</si>
  <si>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</si>
  <si>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</si>
  <si>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</si>
  <si>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</si>
  <si>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</si>
  <si>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</si>
  <si>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</si>
  <si>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</si>
  <si>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</si>
  <si>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</si>
  <si>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</si>
  <si>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</si>
  <si>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</si>
  <si>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</si>
  <si>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</si>
  <si>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</si>
  <si>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</si>
  <si>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</si>
  <si>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</si>
  <si>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</si>
  <si>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</si>
  <si>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</si>
  <si>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</si>
  <si>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</si>
  <si>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</si>
  <si>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</si>
  <si>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</si>
  <si>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</si>
  <si>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</si>
  <si>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</si>
  <si>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</si>
  <si>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</si>
  <si>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</si>
  <si>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</si>
  <si>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</si>
  <si>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</si>
  <si>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</si>
  <si>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</si>
  <si>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</si>
  <si>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</si>
  <si>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</si>
  <si>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</si>
  <si>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</si>
  <si>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</si>
  <si>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</si>
  <si>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</si>
  <si>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</si>
  <si>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</si>
  <si>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</si>
  <si>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</si>
  <si>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</si>
  <si>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</si>
  <si>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</si>
  <si>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</si>
  <si>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</si>
  <si>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</si>
  <si>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</si>
  <si>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</si>
  <si>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</si>
  <si>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</si>
  <si>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</si>
  <si>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</si>
  <si>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</si>
  <si>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</si>
  <si>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</si>
  <si>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</si>
  <si>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</si>
  <si>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</si>
  <si>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</si>
  <si>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</si>
  <si>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</si>
  <si>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</si>
  <si>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</si>
  <si>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</si>
  <si>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</si>
  <si>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</si>
  <si>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</si>
  <si>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</si>
  <si>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</si>
  <si>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</si>
  <si>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</si>
  <si>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</si>
  <si>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</si>
  <si>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</si>
  <si>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</si>
  <si>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</si>
  <si>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</si>
  <si>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</si>
  <si>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</si>
  <si>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</si>
  <si>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</si>
  <si>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</si>
  <si>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</si>
  <si>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</si>
  <si>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</si>
  <si>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</si>
  <si>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</si>
  <si>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</si>
  <si>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</si>
  <si>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</si>
  <si>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</si>
  <si>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</si>
  <si>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</si>
  <si>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</si>
  <si>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</si>
  <si>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</si>
  <si>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</si>
  <si>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</si>
  <si>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</si>
  <si>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</si>
  <si>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</si>
  <si>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</si>
  <si>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</si>
  <si>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</si>
  <si>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</si>
  <si>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</si>
  <si>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</si>
  <si>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</si>
  <si>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</si>
  <si>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</si>
  <si>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</si>
  <si>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</si>
  <si>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</si>
  <si>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</si>
  <si>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</si>
  <si>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</si>
  <si>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</si>
  <si>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</si>
  <si>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</si>
  <si>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</si>
  <si>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</si>
  <si>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</si>
  <si>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</si>
  <si>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</si>
  <si>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</si>
  <si>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</si>
  <si>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</si>
  <si>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</si>
  <si>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</si>
  <si>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</si>
  <si>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</si>
  <si>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</si>
  <si>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</si>
  <si>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</si>
  <si>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</si>
  <si>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</si>
  <si>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</si>
  <si>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</si>
  <si>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</si>
  <si>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</si>
  <si>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</si>
  <si>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</si>
  <si>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</si>
  <si>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</si>
  <si>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</si>
  <si>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</si>
  <si>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</si>
  <si>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</si>
  <si>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</si>
  <si>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</si>
  <si>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</si>
  <si>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</si>
  <si>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</si>
  <si>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</si>
  <si>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</si>
  <si>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</si>
  <si>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</si>
  <si>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</si>
  <si>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</si>
  <si>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</si>
  <si>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</si>
  <si>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</si>
  <si>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</si>
  <si>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</si>
  <si>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</si>
  <si>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</si>
  <si>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</si>
  <si>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</si>
  <si>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</si>
  <si>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</si>
  <si>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</si>
  <si>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</si>
  <si>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</si>
  <si>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</si>
  <si>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</si>
  <si>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</si>
  <si>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</si>
  <si>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</si>
  <si>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</si>
  <si>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</si>
  <si>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</si>
  <si>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</si>
  <si>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</si>
  <si>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</si>
  <si>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</si>
  <si>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</si>
  <si>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</si>
  <si>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</si>
  <si>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</si>
  <si>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</si>
  <si>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</si>
  <si>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</si>
  <si>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</si>
  <si>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</si>
  <si>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</si>
  <si>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</si>
  <si>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</si>
  <si>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</si>
  <si>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</si>
  <si>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</si>
  <si>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</si>
  <si>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</si>
  <si>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</si>
  <si>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</si>
  <si>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</si>
  <si>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</si>
  <si>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</si>
  <si>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</si>
  <si>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</si>
  <si>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</si>
  <si>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</si>
  <si>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</si>
  <si>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</si>
  <si>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</si>
  <si>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</si>
  <si>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</si>
  <si>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</si>
  <si>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</si>
  <si>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</si>
  <si>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</si>
  <si>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</si>
  <si>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</si>
  <si>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</si>
  <si>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</si>
  <si>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</si>
  <si>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</si>
  <si>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</si>
  <si>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</si>
  <si>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</si>
  <si>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</si>
  <si>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</si>
  <si>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</si>
  <si>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</si>
  <si>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</si>
  <si>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</si>
  <si>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</si>
  <si>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</si>
  <si>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</si>
  <si>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</si>
  <si>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</si>
  <si>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</si>
  <si>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</si>
  <si>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</si>
  <si>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</si>
  <si>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</si>
  <si>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</si>
  <si>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</si>
  <si>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</si>
  <si>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</si>
  <si>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</si>
  <si>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</si>
  <si>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</si>
  <si>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</si>
  <si>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</si>
  <si>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</si>
  <si>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</si>
  <si>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</si>
  <si>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</si>
  <si>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</si>
  <si>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</si>
  <si>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</si>
  <si>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</si>
  <si>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</si>
  <si>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</si>
  <si>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</si>
  <si>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</si>
  <si>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</si>
  <si>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</si>
  <si>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</si>
  <si>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</si>
  <si>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</si>
  <si>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</si>
  <si>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</si>
  <si>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</si>
  <si>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</si>
  <si>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</si>
  <si>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</si>
  <si>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</si>
  <si>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</si>
  <si>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</si>
  <si>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</si>
  <si>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</si>
  <si>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</si>
  <si>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</si>
  <si>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</si>
  <si>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</si>
  <si>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</si>
  <si>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</si>
  <si>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</si>
  <si>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</si>
  <si>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</si>
  <si>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</si>
  <si>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</si>
  <si>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</si>
  <si>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</si>
  <si>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</si>
  <si>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</si>
  <si>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</si>
  <si>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</si>
  <si>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</si>
  <si>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</si>
  <si>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</si>
  <si>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</si>
  <si>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</si>
  <si>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</si>
  <si>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</si>
  <si>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</si>
  <si>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</si>
  <si>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</si>
  <si>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</si>
  <si>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</si>
  <si>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</si>
  <si>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</si>
  <si>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</si>
  <si>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</si>
  <si>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</si>
  <si>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</si>
  <si>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</si>
  <si>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</si>
  <si>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</si>
  <si>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</si>
  <si>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</si>
  <si>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</si>
  <si>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</si>
  <si>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</si>
  <si>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</si>
  <si>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</si>
  <si>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</si>
  <si>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</si>
  <si>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</si>
  <si>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</si>
  <si>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</si>
  <si>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</si>
  <si>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</si>
  <si>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</si>
  <si>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</si>
  <si>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</si>
  <si>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</si>
  <si>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</si>
  <si>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</si>
  <si>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</si>
  <si>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</si>
  <si>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</si>
  <si>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</si>
  <si>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</si>
  <si>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</si>
  <si>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</si>
  <si>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</si>
  <si>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</si>
  <si>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</si>
  <si>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</si>
  <si>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</si>
  <si>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</si>
  <si>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</si>
  <si>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</si>
  <si>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</si>
  <si>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</si>
  <si>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</si>
  <si>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</si>
  <si>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</si>
  <si>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</si>
  <si>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</si>
  <si>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</si>
  <si>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</si>
  <si>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</si>
  <si>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</si>
  <si>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</si>
  <si>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</si>
  <si>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</si>
  <si>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</si>
  <si>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</si>
  <si>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</si>
  <si>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</si>
  <si>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</si>
  <si>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</si>
  <si>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</si>
  <si>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</si>
  <si>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</si>
  <si>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</si>
  <si>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</si>
  <si>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</si>
  <si>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</si>
  <si>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</si>
  <si>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</si>
  <si>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</si>
  <si>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</si>
  <si>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</si>
  <si>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</si>
  <si>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</si>
  <si>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</si>
  <si>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</si>
  <si>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</si>
  <si>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</si>
  <si>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</si>
  <si>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</si>
  <si>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</si>
  <si>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</si>
  <si>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</si>
  <si>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</si>
  <si>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</si>
  <si>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</si>
  <si>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</si>
  <si>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</si>
  <si>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</si>
  <si>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</si>
  <si>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</si>
  <si>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</si>
  <si>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</si>
  <si>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</si>
  <si>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</si>
  <si>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</si>
  <si>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</si>
  <si>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</si>
  <si>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</si>
  <si>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</si>
  <si>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</si>
  <si>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</si>
  <si>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</si>
  <si>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</si>
  <si>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</si>
  <si>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</si>
  <si>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</si>
  <si>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</si>
  <si>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</si>
  <si>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</si>
  <si>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</si>
  <si>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</si>
  <si>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</si>
  <si>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</si>
  <si>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</si>
  <si>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</si>
  <si>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</si>
  <si>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</si>
  <si>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</si>
  <si>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</si>
  <si>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</si>
  <si>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</si>
  <si>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</si>
  <si>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</si>
  <si>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</si>
  <si>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</si>
  <si>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</si>
  <si>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</si>
  <si>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</si>
  <si>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</si>
  <si>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</si>
  <si>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</si>
  <si>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</si>
  <si>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</si>
  <si>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</si>
  <si>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</si>
  <si>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</si>
  <si>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</si>
  <si>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</si>
  <si>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</si>
  <si>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</si>
  <si>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</si>
  <si>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</si>
  <si>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</si>
  <si>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</si>
  <si>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</si>
  <si>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</si>
  <si>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</si>
  <si>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</si>
  <si>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</si>
  <si>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</si>
  <si>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</si>
  <si>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</si>
  <si>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</si>
  <si>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</si>
  <si>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</si>
  <si>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</si>
  <si>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</si>
  <si>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</si>
  <si>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</si>
  <si>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</si>
  <si>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</si>
  <si>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</si>
  <si>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</si>
  <si>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</si>
  <si>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</si>
  <si>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</si>
  <si>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</si>
  <si>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</si>
  <si>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</si>
  <si>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</si>
  <si>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</si>
  <si>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</si>
  <si>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</si>
  <si>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</si>
  <si>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</si>
  <si>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</si>
  <si>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</si>
  <si>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</si>
  <si>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</si>
  <si>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</si>
  <si>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</si>
  <si>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</si>
  <si>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</si>
  <si>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</si>
  <si>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</si>
  <si>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</si>
  <si>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</si>
  <si>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</si>
  <si>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</si>
  <si>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</si>
  <si>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</si>
  <si>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</si>
  <si>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</si>
  <si>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</si>
  <si>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</si>
  <si>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</si>
  <si>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</si>
  <si>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</si>
  <si>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</si>
  <si>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</si>
  <si>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</si>
  <si>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</si>
  <si>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</si>
  <si>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</si>
  <si>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</si>
  <si>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</si>
  <si>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</si>
  <si>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</si>
  <si>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</si>
  <si>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</si>
  <si>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</si>
  <si>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</si>
  <si>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</si>
  <si>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</si>
  <si>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</si>
  <si>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</si>
  <si>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</si>
  <si>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</si>
  <si>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</si>
  <si>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</si>
  <si>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</si>
  <si>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</si>
  <si>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</si>
  <si>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</si>
  <si>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</si>
  <si>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</si>
  <si>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</si>
  <si>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</si>
  <si>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</si>
  <si>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</si>
  <si>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</si>
  <si>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</si>
  <si>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</si>
  <si>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</si>
  <si>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</si>
  <si>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</si>
  <si>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</si>
  <si>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</si>
  <si>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</si>
  <si>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</si>
  <si>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</si>
  <si>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</si>
  <si>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</si>
  <si>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</si>
  <si>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</si>
  <si>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</si>
  <si>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</si>
  <si>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</si>
  <si>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</si>
  <si>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</si>
  <si>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</si>
  <si>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</si>
  <si>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</si>
  <si>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</si>
  <si>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</si>
  <si>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</si>
  <si>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</si>
  <si>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</si>
  <si>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</si>
  <si>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</si>
  <si>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</si>
  <si>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</si>
  <si>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</si>
  <si>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</si>
  <si>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</si>
  <si>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</si>
  <si>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</si>
  <si>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</si>
  <si>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</si>
  <si>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</si>
  <si>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</si>
  <si>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</si>
  <si>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</si>
  <si>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</si>
  <si>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</si>
  <si>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</si>
  <si>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</si>
  <si>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</si>
  <si>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</si>
  <si>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</si>
  <si>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</si>
  <si>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</si>
  <si>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</si>
  <si>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</si>
  <si>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</si>
  <si>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</si>
  <si>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</si>
  <si>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</si>
  <si>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</si>
  <si>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</si>
  <si>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</si>
  <si>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</si>
  <si>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</si>
  <si>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</si>
  <si>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</si>
  <si>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</si>
  <si>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</si>
  <si>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</si>
  <si>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</si>
  <si>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</si>
  <si>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</si>
  <si>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</si>
  <si>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</si>
  <si>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</si>
  <si>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</si>
  <si>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</si>
  <si>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</si>
  <si>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</si>
  <si>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</si>
  <si>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</si>
  <si>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</si>
  <si>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</si>
  <si>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</si>
  <si>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</si>
  <si>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</si>
  <si>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</si>
  <si>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</si>
  <si>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</si>
  <si>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</si>
  <si>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</si>
  <si>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</si>
  <si>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</si>
  <si>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</si>
  <si>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</si>
  <si>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</si>
  <si>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</si>
  <si>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</si>
  <si>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</si>
  <si>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</si>
  <si>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</si>
  <si>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</si>
  <si>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</si>
  <si>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</si>
  <si>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</si>
  <si>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</si>
  <si>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</si>
  <si>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</si>
  <si>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</si>
  <si>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</si>
  <si>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</si>
  <si>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</si>
  <si>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</si>
  <si>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</si>
  <si>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</si>
  <si>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</si>
  <si>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</si>
  <si>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</si>
  <si>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</si>
  <si>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</si>
  <si>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</si>
  <si>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</si>
  <si>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</si>
  <si>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</si>
  <si>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</si>
  <si>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</si>
  <si>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</si>
  <si>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</si>
  <si>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</si>
  <si>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</si>
  <si>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</si>
  <si>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</si>
  <si>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</si>
  <si>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</si>
  <si>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</si>
  <si>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</si>
  <si>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</si>
  <si>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</si>
  <si>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</si>
  <si>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</si>
  <si>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</si>
  <si>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</si>
  <si>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</si>
  <si>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</si>
  <si>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</si>
  <si>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</si>
  <si>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</si>
  <si>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</si>
  <si>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</si>
  <si>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</si>
  <si>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</si>
  <si>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</si>
  <si>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</si>
  <si>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</si>
  <si>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</si>
  <si>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</si>
  <si>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</si>
  <si>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</si>
  <si>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</si>
  <si>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</si>
  <si>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</si>
  <si>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</si>
  <si>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</si>
  <si>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</si>
  <si>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</si>
  <si>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</si>
  <si>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</si>
  <si>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</si>
  <si>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</si>
  <si>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</si>
  <si>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</si>
  <si>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</si>
  <si>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</si>
  <si>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</si>
  <si>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</si>
  <si>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</si>
  <si>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</si>
  <si>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</si>
  <si>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</si>
  <si>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</si>
  <si>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</si>
  <si>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</si>
  <si>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</si>
  <si>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</si>
  <si>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</si>
  <si>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</si>
  <si>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</si>
  <si>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</si>
  <si>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</si>
  <si>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</si>
  <si>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</si>
  <si>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</si>
  <si>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</si>
  <si>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</si>
  <si>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</si>
  <si>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</si>
  <si>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</si>
  <si>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</si>
  <si>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</si>
  <si>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</si>
  <si>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</si>
  <si>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</si>
  <si>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</si>
  <si>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</si>
  <si>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</si>
  <si>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</si>
  <si>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</si>
  <si>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</si>
  <si>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</si>
  <si>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</si>
  <si>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</si>
  <si>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</si>
  <si>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</si>
  <si>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</si>
  <si>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</si>
  <si>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</si>
  <si>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</si>
  <si>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</si>
  <si>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</si>
  <si>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</si>
  <si>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</si>
  <si>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</si>
  <si>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</si>
  <si>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</si>
  <si>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</si>
  <si>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</si>
  <si>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</si>
  <si>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</si>
  <si>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</si>
  <si>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</si>
  <si>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</si>
  <si>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</si>
  <si>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</si>
  <si>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</si>
  <si>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</si>
  <si>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</si>
  <si>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</si>
  <si>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</si>
  <si>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</si>
  <si>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</si>
  <si>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</si>
  <si>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</si>
  <si>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</si>
  <si>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</si>
  <si>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</si>
  <si>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</si>
  <si>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</si>
  <si>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</si>
  <si>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</si>
  <si>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</si>
  <si>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</si>
  <si>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</si>
  <si>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</si>
  <si>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</si>
  <si>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</si>
  <si>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</si>
  <si>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</si>
  <si>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</si>
  <si>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</si>
  <si>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</si>
  <si>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</si>
  <si>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</si>
  <si>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</si>
  <si>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</si>
  <si>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</si>
  <si>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</si>
  <si>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</si>
  <si>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</si>
  <si>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</si>
  <si>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</si>
  <si>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</si>
  <si>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</si>
  <si>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</si>
  <si>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</si>
  <si>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</si>
  <si>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</si>
  <si>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</si>
  <si>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</si>
  <si>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</si>
  <si>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</si>
  <si>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</si>
  <si>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</si>
  <si>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</si>
  <si>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</si>
  <si>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</si>
  <si>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</si>
  <si>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</si>
  <si>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</si>
  <si>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</si>
  <si>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</si>
  <si>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</si>
  <si>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</si>
  <si>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</si>
  <si>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</si>
  <si>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</si>
  <si>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</si>
  <si>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</si>
  <si>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</si>
  <si>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</si>
  <si>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</si>
  <si>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</si>
  <si>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</si>
  <si>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</si>
  <si>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</si>
  <si>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</si>
  <si>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</si>
  <si>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</si>
  <si>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</si>
  <si>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</si>
  <si>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</si>
  <si>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</si>
  <si>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</si>
  <si>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</si>
  <si>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</si>
  <si>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</si>
  <si>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</si>
  <si>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</si>
  <si>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</si>
  <si>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</si>
  <si>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</si>
  <si>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</si>
  <si>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</si>
  <si>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</si>
  <si>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</si>
  <si>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</si>
  <si>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</si>
  <si>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</si>
  <si>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</si>
  <si>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</si>
  <si>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</si>
  <si>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</si>
  <si>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</si>
  <si>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</si>
  <si>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</si>
  <si>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</si>
  <si>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</si>
  <si>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</si>
  <si>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</si>
  <si>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</si>
  <si>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</si>
  <si>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</si>
  <si>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</si>
  <si>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</si>
  <si>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</si>
  <si>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</si>
  <si>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</si>
  <si>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</si>
  <si>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</si>
  <si>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</si>
  <si>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</si>
  <si>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</si>
  <si>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</si>
  <si>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</si>
  <si>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</si>
  <si>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</si>
  <si>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</si>
  <si>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</si>
  <si>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</si>
  <si>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</si>
  <si>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</si>
  <si>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</si>
  <si>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</si>
  <si>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</si>
  <si>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</si>
  <si>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</si>
  <si>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</si>
  <si>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</si>
  <si>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</si>
  <si>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</si>
  <si>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</si>
  <si>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</si>
  <si>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</si>
  <si>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</si>
  <si>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</si>
  <si>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</si>
  <si>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</si>
  <si>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</si>
  <si>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</si>
  <si>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</si>
  <si>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</si>
  <si>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</si>
  <si>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</si>
  <si>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</si>
  <si>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</si>
  <si>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</si>
  <si>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</si>
  <si>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</si>
  <si>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</si>
  <si>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</si>
  <si>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</si>
  <si>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</si>
  <si>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</si>
  <si>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</si>
  <si>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</si>
  <si>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</si>
  <si>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</si>
  <si>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</si>
  <si>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</si>
  <si>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</si>
  <si>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</si>
  <si>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</si>
  <si>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</si>
  <si>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</si>
  <si>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</si>
  <si>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</si>
  <si>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</si>
  <si>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</si>
  <si>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</si>
  <si>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</si>
  <si>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</si>
  <si>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</si>
  <si>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</si>
  <si>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</si>
  <si>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</si>
  <si>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</si>
  <si>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</si>
  <si>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</si>
  <si>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</si>
  <si>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</si>
  <si>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</si>
  <si>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</si>
  <si>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</si>
  <si>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</si>
  <si>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</si>
  <si>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</si>
  <si>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</si>
  <si>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</si>
  <si>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</si>
  <si>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</si>
  <si>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</si>
  <si>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</si>
  <si>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</si>
  <si>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</si>
  <si>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</si>
  <si>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</si>
  <si>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</si>
  <si>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</si>
  <si>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</si>
  <si>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</si>
  <si>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</si>
  <si>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</si>
  <si>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</si>
  <si>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</si>
  <si>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</si>
  <si>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</si>
  <si>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</si>
  <si>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</si>
  <si>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</si>
  <si>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</si>
  <si>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</si>
  <si>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</si>
  <si>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</si>
  <si>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</si>
  <si>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</si>
  <si>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</si>
  <si>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</si>
  <si>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</si>
  <si>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</si>
  <si>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</si>
  <si>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</si>
  <si>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</si>
  <si>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</si>
  <si>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</si>
  <si>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</si>
  <si>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</si>
  <si>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</si>
  <si>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</si>
  <si>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</si>
  <si>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</si>
  <si>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</si>
  <si>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</si>
  <si>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</si>
  <si>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</si>
  <si>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</si>
  <si>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</si>
  <si>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</si>
  <si>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</si>
  <si>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</si>
  <si>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</si>
  <si>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</si>
  <si>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</si>
  <si>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</si>
  <si>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</si>
  <si>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</si>
  <si>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</si>
  <si>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</si>
  <si>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</si>
  <si>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</si>
  <si>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</si>
  <si>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</si>
  <si>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</si>
  <si>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</si>
  <si>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</si>
  <si>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</si>
  <si>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</si>
  <si>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</si>
  <si>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</si>
  <si>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</si>
  <si>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</si>
  <si>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</si>
  <si>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</si>
  <si>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</si>
  <si>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</si>
  <si>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</si>
  <si>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</si>
  <si>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</si>
  <si>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</si>
  <si>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</si>
  <si>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</si>
  <si>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</si>
  <si>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</si>
  <si>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</si>
  <si>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</si>
  <si>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</si>
  <si>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</si>
  <si>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</si>
  <si>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</si>
  <si>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</si>
  <si>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</si>
  <si>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</si>
  <si>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</si>
  <si>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</si>
  <si>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</si>
  <si>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</si>
  <si>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</si>
  <si>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</si>
  <si>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</si>
  <si>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</si>
  <si>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</si>
  <si>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</si>
  <si>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</si>
  <si>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</si>
  <si>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</si>
  <si>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</si>
  <si>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</si>
  <si>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</si>
  <si>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</si>
  <si>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</si>
  <si>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</si>
  <si>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</si>
  <si>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</si>
  <si>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</si>
  <si>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</si>
  <si>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</si>
  <si>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</si>
  <si>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</si>
  <si>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</si>
  <si>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</si>
  <si>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</si>
  <si>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</si>
  <si>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</si>
  <si>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</si>
  <si>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</si>
  <si>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</si>
  <si>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</si>
  <si>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</si>
  <si>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</si>
  <si>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</si>
  <si>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</si>
  <si>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</si>
  <si>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</si>
  <si>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</si>
  <si>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</si>
  <si>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</si>
  <si>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</si>
  <si>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</si>
  <si>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</si>
  <si>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</si>
  <si>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</si>
  <si>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</si>
  <si>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</si>
  <si>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</si>
  <si>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</si>
  <si>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</si>
  <si>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</si>
  <si>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</si>
  <si>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</si>
  <si>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</si>
  <si>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</si>
  <si>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</si>
  <si>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</si>
  <si>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</si>
  <si>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</si>
  <si>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</si>
  <si>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</si>
  <si>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</si>
  <si>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</si>
  <si>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</si>
  <si>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</si>
  <si>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</si>
  <si>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</si>
  <si>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</si>
  <si>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</si>
  <si>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</si>
  <si>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</si>
  <si>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</si>
  <si>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</si>
  <si>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</si>
  <si>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</si>
  <si>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</si>
  <si>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</si>
  <si>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</si>
  <si>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</si>
  <si>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</si>
  <si>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</si>
  <si>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</si>
  <si>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</si>
  <si>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</si>
  <si>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</si>
  <si>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</si>
  <si>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</si>
  <si>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</si>
  <si>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</si>
  <si>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</si>
  <si>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</si>
  <si>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</si>
  <si>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</si>
  <si>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</si>
  <si>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</si>
  <si>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</si>
  <si>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</si>
  <si>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</si>
  <si>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</si>
  <si>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</si>
  <si>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</si>
  <si>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</si>
  <si>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</si>
  <si>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</si>
  <si>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</si>
  <si>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</si>
  <si>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</si>
  <si>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</si>
  <si>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</si>
  <si>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</si>
  <si>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</si>
  <si>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</si>
  <si>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</si>
  <si>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</si>
  <si>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</si>
  <si>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</si>
  <si>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</si>
  <si>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</si>
  <si>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</si>
  <si>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</si>
  <si>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</si>
  <si>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</si>
  <si>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</si>
  <si>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</si>
  <si>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</si>
  <si>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</si>
  <si>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</si>
  <si>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</si>
  <si>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</si>
  <si>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</si>
  <si>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</si>
  <si>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</si>
  <si>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</si>
  <si>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</si>
  <si>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</si>
  <si>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</si>
  <si>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</si>
  <si>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</si>
  <si>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</si>
  <si>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</si>
  <si>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</si>
  <si>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</si>
  <si>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</si>
  <si>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</si>
  <si>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</si>
  <si>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</si>
  <si>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</si>
  <si>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</si>
  <si>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</si>
  <si>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</si>
  <si>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</si>
  <si>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</si>
  <si>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</si>
  <si>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</si>
  <si>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</si>
  <si>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</si>
  <si>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</si>
  <si>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</si>
  <si>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</si>
  <si>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</si>
  <si>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</si>
  <si>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</si>
  <si>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</si>
  <si>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</si>
  <si>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</si>
  <si>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</si>
  <si>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</si>
  <si>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</si>
  <si>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</si>
  <si>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</si>
  <si>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</si>
  <si>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</si>
  <si>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</si>
  <si>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</si>
  <si>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</si>
  <si>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</si>
  <si>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</si>
  <si>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</si>
  <si>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</si>
  <si>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</si>
  <si>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</si>
  <si>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</si>
  <si>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</si>
  <si>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</si>
  <si>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</si>
  <si>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</si>
  <si>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</si>
  <si>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</si>
  <si>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</si>
  <si>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</si>
  <si>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</si>
  <si>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</si>
  <si>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</si>
  <si>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</si>
  <si>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</si>
  <si>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</si>
  <si>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</si>
  <si>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</si>
  <si>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</si>
  <si>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</si>
  <si>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</si>
  <si>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</si>
  <si>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</si>
  <si>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</si>
  <si>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</si>
  <si>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</si>
  <si>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</si>
  <si>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</si>
  <si>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</si>
  <si>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</si>
  <si>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</si>
  <si>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</si>
  <si>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</si>
  <si>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</si>
  <si>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</si>
  <si>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</si>
  <si>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</si>
  <si>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</si>
  <si>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</si>
  <si>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</si>
  <si>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</si>
  <si>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</si>
  <si>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</si>
  <si>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</si>
  <si>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</si>
  <si>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</si>
  <si>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</si>
  <si>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</si>
  <si>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</si>
  <si>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</si>
  <si>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</si>
  <si>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</si>
  <si>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</si>
  <si>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</si>
  <si>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</si>
  <si>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</si>
  <si>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</si>
  <si>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</si>
  <si>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</si>
  <si>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</si>
  <si>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</si>
  <si>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</si>
  <si>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</si>
  <si>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</si>
  <si>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</si>
  <si>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</si>
  <si>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</si>
  <si>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</si>
  <si>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</si>
  <si>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</si>
  <si>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</si>
  <si>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</si>
  <si>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</si>
  <si>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</si>
  <si>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</si>
  <si>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</si>
  <si>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</si>
  <si>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</si>
  <si>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</si>
  <si>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</si>
  <si>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</si>
  <si>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</si>
  <si>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</si>
  <si>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</si>
  <si>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</si>
  <si>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</si>
  <si>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</si>
  <si>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</si>
  <si>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</si>
  <si>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</si>
  <si>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</si>
  <si>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</si>
  <si>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</si>
  <si>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</si>
  <si>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</si>
  <si>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</si>
  <si>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</si>
  <si>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</si>
  <si>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</si>
  <si>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</si>
  <si>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</si>
  <si>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</si>
  <si>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</si>
  <si>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</si>
  <si>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</si>
  <si>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</si>
  <si>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</si>
  <si>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</si>
  <si>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</si>
  <si>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</si>
  <si>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</si>
  <si>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</si>
  <si>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</si>
  <si>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</si>
  <si>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</si>
  <si>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</si>
  <si>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</si>
  <si>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</si>
  <si>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</si>
  <si>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</si>
  <si>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</si>
  <si>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</si>
  <si>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</si>
  <si>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</si>
  <si>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</si>
  <si>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</si>
  <si>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</si>
  <si>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</si>
  <si>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</si>
  <si>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</si>
  <si>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</si>
  <si>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</si>
  <si>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</si>
  <si>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</si>
  <si>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</si>
  <si>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</si>
  <si>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</si>
  <si>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</si>
  <si>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</si>
  <si>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</si>
  <si>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</si>
  <si>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</si>
  <si>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</si>
  <si>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</si>
  <si>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</si>
  <si>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</si>
  <si>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</si>
  <si>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</si>
  <si>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</si>
  <si>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</si>
  <si>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</si>
  <si>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</si>
  <si>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</si>
  <si>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</si>
  <si>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</si>
  <si>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</si>
  <si>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</si>
  <si>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</si>
  <si>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</si>
  <si>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</si>
  <si>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</si>
  <si>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</si>
  <si>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</si>
  <si>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</si>
  <si>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</si>
  <si>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</si>
  <si>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</si>
  <si>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</si>
  <si>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</si>
  <si>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</si>
  <si>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</si>
  <si>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</si>
  <si>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</si>
  <si>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</si>
  <si>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</si>
  <si>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</si>
  <si>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</si>
  <si>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</si>
  <si>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</si>
  <si>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</si>
  <si>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</si>
  <si>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</si>
  <si>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</si>
  <si>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</si>
  <si>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</si>
  <si>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</si>
  <si>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</si>
  <si>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</si>
  <si>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</si>
  <si>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</si>
  <si>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</si>
  <si>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</si>
  <si>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</si>
  <si>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</si>
  <si>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</si>
  <si>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</si>
  <si>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</si>
  <si>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</si>
  <si>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</si>
  <si>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</si>
  <si>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</si>
  <si>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</si>
  <si>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</si>
  <si>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</si>
  <si>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</si>
  <si>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</si>
  <si>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</si>
  <si>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</si>
  <si>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</si>
  <si>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</si>
  <si>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</si>
  <si>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</si>
  <si>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</si>
  <si>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</si>
  <si>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</si>
  <si>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</si>
  <si>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</si>
  <si>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</si>
  <si>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</si>
  <si>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</si>
  <si>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</si>
  <si>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</si>
  <si>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</si>
  <si>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</si>
  <si>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</si>
  <si>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</si>
  <si>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</si>
  <si>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</si>
  <si>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</si>
  <si>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</si>
  <si>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</si>
  <si>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</si>
  <si>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</si>
  <si>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</si>
  <si>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</si>
  <si>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</si>
  <si>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</si>
  <si>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</si>
  <si>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</si>
  <si>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</si>
  <si>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</si>
  <si>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</si>
  <si>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</si>
  <si>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</si>
  <si>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</si>
  <si>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</si>
  <si>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</si>
  <si>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</si>
  <si>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</si>
  <si>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</si>
  <si>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</si>
  <si>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</si>
  <si>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</si>
  <si>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</si>
  <si>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</si>
  <si>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</si>
  <si>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</si>
  <si>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</si>
  <si>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</si>
  <si>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</si>
  <si>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</si>
  <si>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</si>
  <si>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</si>
  <si>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</si>
  <si>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</si>
  <si>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</si>
  <si>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</si>
  <si>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</si>
  <si>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</si>
  <si>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</si>
  <si>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</si>
  <si>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</si>
  <si>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</si>
  <si>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</si>
  <si>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</si>
  <si>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</si>
  <si>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</si>
  <si>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</si>
  <si>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</si>
  <si>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</si>
  <si>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</si>
  <si>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</si>
  <si>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</si>
  <si>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</si>
  <si>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</si>
  <si>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</si>
  <si>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</si>
  <si>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</si>
  <si>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</si>
  <si>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</si>
  <si>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</si>
  <si>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</si>
  <si>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</si>
  <si>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</si>
  <si>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</si>
  <si>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</si>
  <si>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</si>
  <si>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</si>
  <si>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</si>
  <si>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</si>
  <si>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</si>
  <si>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</si>
  <si>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</si>
  <si>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</si>
  <si>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</si>
  <si>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</si>
  <si>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</si>
  <si>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</si>
  <si>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</si>
  <si>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</si>
  <si>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</si>
  <si>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</si>
  <si>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</si>
  <si>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</si>
  <si>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</si>
  <si>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</si>
  <si>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</si>
  <si>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</si>
  <si>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</si>
  <si>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</si>
  <si>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</si>
  <si>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</si>
  <si>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</si>
  <si>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</si>
  <si>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</si>
  <si>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</si>
  <si>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</si>
  <si>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</si>
  <si>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</si>
  <si>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</si>
  <si>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</si>
  <si>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</si>
  <si>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</si>
  <si>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</si>
  <si>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</si>
  <si>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</si>
  <si>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</si>
  <si>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</si>
  <si>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</si>
  <si>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</si>
  <si>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</si>
  <si>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</si>
  <si>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</si>
  <si>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</si>
  <si>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</si>
  <si>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</si>
  <si>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</si>
  <si>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</si>
  <si>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</si>
  <si>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</si>
  <si>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</si>
  <si>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</si>
  <si>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</si>
  <si>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</si>
  <si>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</si>
  <si>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</si>
  <si>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</si>
  <si>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</si>
  <si>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</si>
  <si>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</si>
  <si>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</si>
  <si>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</si>
  <si>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</si>
  <si>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</si>
  <si>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</si>
  <si>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</si>
  <si>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</si>
  <si>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</si>
  <si>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</si>
  <si>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</si>
  <si>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</si>
  <si>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</si>
  <si>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</si>
  <si>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</si>
  <si>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</si>
  <si>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</si>
  <si>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</si>
  <si>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</si>
  <si>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</si>
  <si>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</si>
  <si>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</si>
  <si>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</si>
  <si>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</si>
  <si>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</si>
  <si>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</si>
  <si>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</si>
  <si>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</si>
  <si>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</si>
  <si>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</si>
  <si>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</si>
  <si>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</si>
  <si>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</si>
  <si>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</si>
  <si>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</si>
  <si>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</si>
  <si>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</si>
  <si>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</si>
  <si>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</si>
  <si>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</si>
  <si>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</si>
  <si>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</si>
  <si>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</si>
  <si>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</si>
  <si>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</si>
  <si>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</si>
  <si>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</si>
  <si>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</si>
  <si>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</si>
  <si>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</si>
  <si>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</si>
  <si>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</si>
  <si>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</si>
  <si>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</si>
  <si>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</si>
  <si>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</si>
  <si>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</si>
  <si>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</si>
  <si>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</si>
  <si>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</si>
  <si>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</si>
  <si>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</si>
  <si>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</si>
  <si>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</si>
  <si>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</si>
  <si>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</si>
  <si>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</si>
  <si>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</si>
  <si>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</si>
  <si>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</si>
  <si>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</si>
  <si>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</si>
  <si>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</si>
  <si>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</si>
  <si>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</si>
  <si>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</si>
  <si>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</si>
  <si>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</si>
  <si>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</si>
  <si>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</si>
  <si>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</si>
  <si>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</si>
  <si>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</si>
  <si>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</si>
  <si>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</si>
  <si>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</si>
  <si>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</si>
  <si>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</si>
  <si>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</si>
  <si>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</si>
  <si>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</si>
  <si>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</si>
  <si>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</si>
  <si>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</si>
  <si>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</si>
  <si>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</si>
  <si>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</si>
  <si>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</si>
  <si>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</si>
  <si>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</si>
  <si>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</si>
  <si>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</si>
  <si>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</si>
  <si>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</si>
  <si>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</si>
  <si>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</si>
  <si>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</si>
  <si>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</si>
  <si>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</si>
  <si>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</si>
  <si>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</si>
  <si>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</si>
  <si>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</si>
  <si>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</si>
  <si>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</si>
  <si>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</si>
  <si>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</si>
  <si>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</si>
  <si>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</si>
  <si>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</si>
  <si>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</si>
  <si>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</si>
  <si>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</si>
  <si>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</si>
  <si>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</si>
  <si>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</si>
  <si>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</si>
  <si>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</si>
  <si>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</si>
  <si>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</si>
  <si>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</si>
  <si>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</si>
  <si>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</si>
  <si>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</si>
  <si>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</si>
  <si>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</si>
  <si>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</si>
  <si>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</si>
  <si>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</si>
  <si>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</si>
  <si>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</si>
  <si>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</si>
  <si>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</si>
  <si>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</si>
  <si>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</si>
  <si>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</si>
  <si>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</si>
  <si>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</si>
  <si>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</si>
  <si>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</si>
  <si>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</si>
  <si>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</si>
  <si>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</si>
  <si>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</si>
  <si>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</si>
  <si>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</si>
  <si>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</si>
  <si>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</si>
  <si>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</si>
  <si>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</si>
  <si>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</si>
  <si>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</si>
  <si>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</si>
  <si>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</si>
  <si>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</si>
  <si>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</si>
  <si>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</si>
  <si>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</si>
  <si>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</si>
  <si>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</si>
  <si>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</si>
  <si>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</si>
  <si>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</si>
  <si>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</si>
  <si>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</si>
  <si>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</si>
  <si>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</si>
  <si>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</si>
  <si>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</si>
  <si>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</si>
  <si>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</si>
  <si>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</si>
  <si>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</si>
  <si>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</si>
  <si>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</si>
  <si>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</si>
  <si>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</si>
  <si>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</si>
  <si>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</si>
  <si>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</si>
  <si>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</si>
  <si>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</si>
  <si>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</si>
  <si>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</si>
  <si>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</si>
  <si>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</si>
  <si>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</si>
  <si>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</si>
  <si>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</si>
  <si>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</si>
  <si>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</si>
  <si>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</si>
  <si>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</si>
  <si>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</si>
  <si>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</si>
  <si>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</si>
  <si>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</si>
  <si>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</si>
  <si>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</si>
  <si>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</si>
  <si>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</si>
  <si>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</si>
  <si>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</si>
  <si>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</si>
  <si>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</si>
  <si>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</si>
  <si>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</si>
  <si>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</si>
  <si>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</si>
  <si>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</si>
  <si>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</si>
  <si>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</si>
  <si>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</si>
  <si>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</si>
  <si>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</si>
  <si>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</si>
  <si>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</si>
  <si>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</si>
  <si>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</si>
  <si>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</si>
  <si>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</si>
  <si>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</si>
  <si>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</si>
  <si>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</si>
  <si>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</si>
  <si>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</si>
  <si>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</si>
  <si>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</si>
  <si>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</si>
  <si>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</si>
  <si>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</si>
  <si>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</si>
  <si>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</si>
  <si>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</si>
  <si>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</si>
  <si>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</si>
  <si>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</si>
  <si>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</si>
  <si>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</si>
  <si>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</si>
  <si>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</si>
  <si>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</si>
  <si>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</si>
  <si>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</si>
  <si>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</si>
  <si>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</si>
  <si>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</si>
  <si>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</si>
  <si>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</si>
  <si>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</si>
  <si>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</si>
  <si>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</si>
  <si>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</si>
  <si>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</si>
  <si>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</si>
  <si>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</si>
  <si>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</si>
  <si>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</si>
  <si>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</si>
  <si>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</si>
  <si>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</si>
  <si>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</si>
  <si>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</si>
  <si>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</si>
  <si>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</si>
  <si>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</si>
  <si>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</si>
  <si>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</si>
  <si>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</si>
  <si>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</si>
  <si>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</si>
  <si>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</si>
  <si>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</si>
  <si>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</si>
  <si>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</si>
  <si>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</si>
  <si>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</si>
  <si>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</si>
  <si>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</si>
  <si>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</si>
  <si>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</si>
  <si>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</si>
  <si>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</si>
  <si>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</si>
  <si>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</si>
  <si>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</si>
  <si>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</si>
  <si>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</si>
  <si>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</si>
  <si>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</si>
  <si>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</si>
  <si>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</si>
  <si>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</si>
  <si>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</si>
  <si>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</si>
  <si>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</si>
  <si>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</si>
  <si>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</si>
  <si>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</si>
  <si>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</si>
  <si>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</si>
  <si>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</si>
  <si>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</si>
  <si>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</si>
  <si>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</si>
  <si>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</si>
  <si>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</si>
  <si>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</si>
  <si>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</si>
  <si>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</si>
  <si>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</si>
  <si>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</si>
  <si>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</si>
  <si>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</si>
  <si>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</si>
  <si>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</si>
  <si>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</si>
  <si>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</si>
  <si>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</si>
  <si>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</si>
  <si>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</si>
  <si>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</si>
  <si>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</si>
  <si>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</si>
  <si>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</si>
  <si>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</si>
  <si>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</si>
  <si>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</si>
  <si>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</si>
  <si>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</si>
  <si>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</si>
  <si>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</si>
  <si>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</si>
  <si>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</si>
  <si>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</si>
  <si>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</si>
  <si>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</si>
  <si>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</si>
  <si>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</si>
  <si>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</si>
  <si>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</si>
  <si>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</si>
  <si>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</si>
  <si>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</si>
  <si>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</si>
  <si>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</si>
  <si>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</si>
  <si>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</si>
  <si>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</si>
  <si>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</si>
  <si>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</si>
  <si>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</si>
  <si>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</si>
  <si>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</si>
  <si>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</si>
  <si>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</si>
  <si>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</si>
  <si>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</si>
  <si>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</si>
  <si>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</si>
  <si>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</si>
  <si>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</si>
  <si>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</si>
  <si>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</si>
  <si>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</si>
  <si>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</si>
  <si>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</si>
  <si>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</si>
  <si>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</si>
  <si>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</si>
  <si>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</si>
  <si>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</si>
  <si>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</si>
  <si>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</si>
  <si>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</si>
  <si>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</si>
  <si>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</si>
  <si>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</si>
  <si>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</si>
  <si>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</si>
  <si>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</si>
  <si>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</si>
  <si>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</si>
  <si>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</si>
  <si>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</si>
  <si>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</si>
  <si>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</si>
  <si>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</si>
  <si>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</si>
  <si>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</si>
  <si>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</si>
  <si>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</si>
  <si>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</si>
  <si>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</si>
  <si>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</si>
  <si>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</si>
  <si>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</si>
  <si>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</si>
  <si>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</si>
  <si>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</si>
  <si>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</si>
  <si>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</si>
  <si>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</si>
  <si>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</si>
  <si>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</si>
  <si>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</si>
  <si>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</si>
  <si>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</si>
  <si>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</si>
  <si>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</si>
  <si>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</si>
  <si>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</si>
  <si>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</si>
  <si>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</si>
  <si>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</si>
  <si>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</si>
  <si>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</si>
  <si>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</si>
  <si>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</si>
  <si>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</si>
  <si>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</si>
  <si>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</si>
  <si>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</si>
  <si>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</si>
  <si>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</si>
  <si>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</si>
  <si>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</si>
  <si>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</si>
  <si>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</si>
  <si>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</si>
  <si>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</si>
  <si>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</si>
  <si>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</si>
  <si>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</si>
  <si>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</si>
  <si>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</si>
  <si>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</si>
  <si>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</si>
  <si>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</si>
  <si>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</si>
  <si>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</si>
  <si>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</si>
  <si>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</si>
  <si>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</si>
  <si>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</si>
  <si>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</si>
  <si>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</si>
  <si>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</si>
  <si>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</si>
  <si>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</si>
  <si>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</si>
  <si>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</si>
  <si>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</si>
  <si>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</si>
  <si>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</si>
  <si>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</si>
  <si>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</si>
  <si>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</si>
  <si>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</si>
  <si>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</si>
  <si>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</si>
  <si>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</si>
  <si>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</si>
  <si>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</si>
  <si>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</si>
  <si>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</si>
  <si>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</si>
  <si>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</si>
  <si>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</si>
  <si>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</si>
  <si>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</si>
  <si>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</si>
  <si>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</si>
  <si>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</si>
  <si>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</si>
  <si>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</si>
  <si>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</si>
  <si>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</si>
  <si>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</si>
  <si>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</si>
  <si>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</si>
  <si>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</si>
  <si>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</si>
  <si>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</si>
  <si>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</si>
  <si>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</si>
  <si>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</si>
  <si>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</si>
  <si>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</si>
  <si>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</si>
  <si>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</si>
  <si>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</si>
  <si>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</si>
  <si>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</si>
  <si>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</si>
  <si>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</si>
  <si>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</si>
  <si>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</si>
  <si>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</si>
  <si>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</si>
  <si>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</si>
  <si>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</si>
  <si>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</si>
  <si>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</si>
  <si>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</si>
  <si>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</si>
  <si>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</si>
  <si>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</si>
  <si>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</si>
  <si>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</si>
  <si>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</si>
  <si>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</si>
  <si>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</si>
  <si>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</si>
  <si>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</si>
  <si>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</si>
  <si>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</si>
  <si>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</si>
  <si>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</si>
  <si>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</si>
  <si>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</si>
  <si>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</si>
  <si>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</si>
  <si>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</si>
  <si>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</si>
  <si>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</si>
  <si>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</si>
  <si>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</si>
  <si>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</si>
  <si>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</si>
  <si>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</si>
  <si>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</si>
  <si>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</si>
  <si>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</si>
  <si>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</si>
  <si>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</si>
  <si>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</si>
  <si>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</si>
  <si>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</si>
  <si>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</si>
  <si>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</si>
  <si>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</si>
  <si>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</si>
  <si>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</si>
  <si>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</si>
  <si>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</si>
  <si>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</si>
  <si>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</si>
  <si>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</si>
  <si>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</si>
  <si>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</si>
  <si>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</si>
  <si>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</si>
  <si>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</si>
  <si>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</si>
  <si>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</si>
  <si>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</si>
  <si>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</si>
  <si>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</si>
  <si>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</si>
  <si>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</si>
  <si>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</si>
  <si>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</si>
  <si>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</si>
  <si>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</si>
  <si>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</si>
  <si>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</si>
  <si>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</si>
  <si>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</si>
  <si>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</si>
  <si>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</si>
  <si>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</si>
  <si>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</si>
  <si>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</si>
  <si>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</si>
  <si>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</si>
  <si>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</si>
  <si>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</si>
  <si>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</si>
  <si>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</si>
  <si>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</si>
  <si>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</si>
  <si>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</si>
  <si>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</si>
  <si>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</si>
  <si>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</si>
  <si>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</si>
  <si>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</si>
  <si>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</si>
  <si>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</si>
  <si>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</si>
  <si>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</si>
  <si>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</si>
  <si>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</si>
  <si>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</si>
  <si>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</si>
  <si>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</si>
  <si>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</si>
  <si>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</si>
  <si>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</si>
  <si>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</si>
  <si>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</si>
  <si>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</si>
  <si>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</si>
  <si>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</si>
  <si>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</si>
  <si>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</si>
  <si>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</si>
  <si>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</si>
  <si>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</si>
  <si>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</si>
  <si>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</si>
  <si>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</si>
  <si>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</si>
  <si>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</si>
  <si>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</si>
  <si>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</si>
  <si>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</si>
  <si>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</si>
  <si>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</si>
  <si>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</si>
  <si>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</si>
  <si>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</si>
  <si>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</si>
  <si>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</si>
  <si>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</si>
  <si>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</si>
  <si>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</si>
  <si>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</si>
  <si>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</si>
  <si>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</si>
  <si>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</si>
  <si>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</si>
  <si>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</si>
  <si>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</si>
  <si>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</si>
  <si>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</si>
  <si>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</si>
  <si>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</si>
  <si>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</si>
  <si>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</si>
  <si>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</si>
  <si>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</si>
  <si>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</si>
  <si>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</si>
  <si>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</si>
  <si>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</si>
  <si>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</si>
  <si>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</si>
  <si>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</si>
  <si>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</si>
  <si>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</si>
  <si>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</si>
  <si>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</si>
  <si>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</si>
  <si>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</si>
  <si>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</si>
  <si>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</si>
  <si>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</si>
  <si>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</si>
  <si>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</si>
  <si>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</si>
  <si>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</si>
  <si>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</si>
  <si>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</si>
  <si>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</si>
  <si>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</si>
  <si>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</si>
  <si>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</si>
  <si>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</si>
  <si>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</si>
  <si>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</si>
  <si>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</si>
  <si>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</si>
  <si>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</si>
  <si>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</si>
  <si>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</si>
  <si>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</si>
  <si>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</si>
  <si>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</si>
  <si>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</si>
  <si>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</si>
  <si>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</si>
  <si>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</si>
  <si>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</si>
  <si>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</si>
  <si>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</si>
  <si>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</si>
  <si>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</si>
  <si>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</si>
  <si>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</si>
  <si>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</si>
  <si>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</si>
  <si>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</si>
  <si>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</si>
  <si>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</si>
  <si>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</si>
  <si>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</si>
  <si>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</si>
  <si>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</si>
  <si>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</si>
  <si>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</si>
  <si>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</si>
  <si>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</si>
  <si>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</si>
  <si>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</si>
  <si>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</si>
  <si>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</si>
  <si>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</si>
  <si>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</si>
  <si>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</si>
  <si>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</si>
  <si>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</si>
  <si>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</si>
  <si>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</si>
  <si>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</si>
  <si>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</si>
  <si>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</si>
  <si>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</si>
  <si>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</si>
  <si>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</si>
  <si>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</si>
  <si>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</si>
  <si>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</si>
  <si>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</si>
  <si>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</si>
  <si>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</si>
  <si>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</si>
  <si>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</si>
  <si>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</si>
  <si>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</si>
  <si>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</si>
  <si>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</si>
  <si>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</si>
  <si>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</si>
  <si>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</si>
  <si>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</si>
  <si>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</si>
  <si>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</si>
  <si>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</si>
  <si>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</si>
  <si>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</si>
  <si>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</si>
  <si>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</si>
  <si>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</si>
  <si>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</si>
  <si>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</si>
  <si>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</si>
  <si>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</si>
  <si>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</si>
  <si>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</si>
  <si>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</si>
  <si>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</si>
  <si>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</si>
  <si>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</si>
  <si>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</si>
  <si>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</si>
  <si>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</si>
  <si>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</si>
  <si>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</si>
  <si>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</si>
  <si>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</si>
  <si>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</si>
  <si>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</si>
  <si>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</si>
  <si>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</si>
  <si>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</si>
  <si>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</si>
  <si>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</si>
  <si>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</si>
  <si>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</si>
  <si>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</si>
  <si>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</si>
  <si>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</si>
  <si>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</si>
  <si>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</si>
  <si>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</si>
  <si>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</si>
  <si>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</si>
  <si>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</si>
  <si>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</si>
  <si>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</si>
  <si>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</si>
  <si>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</si>
  <si>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</si>
  <si>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</si>
  <si>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</si>
  <si>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</si>
  <si>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</si>
  <si>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</si>
  <si>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</si>
  <si>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</si>
  <si>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</si>
  <si>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</si>
  <si>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</si>
  <si>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</si>
  <si>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</si>
  <si>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</si>
  <si>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</si>
  <si>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</si>
  <si>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</si>
  <si>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</si>
  <si>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</si>
  <si>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</si>
  <si>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</si>
  <si>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</si>
  <si>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</si>
  <si>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</si>
  <si>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</si>
  <si>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</si>
  <si>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</si>
  <si>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</si>
  <si>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</si>
  <si>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</si>
  <si>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</si>
  <si>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</si>
  <si>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</si>
  <si>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</si>
  <si>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</si>
  <si>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</si>
  <si>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</si>
  <si>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</si>
  <si>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</si>
  <si>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</si>
  <si>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</si>
  <si>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</si>
  <si>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</si>
  <si>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</si>
  <si>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</si>
  <si>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</si>
  <si>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</si>
  <si>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</si>
  <si>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</si>
  <si>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</si>
  <si>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</si>
  <si>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</si>
  <si>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</si>
  <si>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</si>
  <si>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</si>
  <si>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</si>
  <si>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</si>
  <si>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</si>
  <si>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</si>
  <si>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</si>
  <si>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</si>
  <si>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</si>
  <si>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</si>
  <si>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</si>
  <si>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</si>
  <si>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</si>
  <si>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</si>
  <si>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</si>
  <si>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</si>
  <si>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</si>
  <si>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</si>
  <si>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</si>
  <si>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</si>
  <si>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</si>
  <si>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</si>
  <si>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</si>
  <si>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</si>
  <si>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</si>
  <si>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</si>
  <si>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</si>
  <si>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</si>
  <si>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</si>
  <si>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</si>
  <si>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</si>
  <si>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</si>
  <si>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</si>
  <si>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</si>
  <si>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</si>
  <si>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</si>
  <si>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</si>
  <si>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</si>
  <si>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</si>
  <si>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</si>
  <si>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</si>
  <si>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</si>
  <si>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</si>
  <si>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</si>
  <si>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</si>
  <si>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</si>
  <si>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</si>
  <si>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</si>
  <si>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</si>
  <si>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</si>
  <si>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</si>
  <si>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</si>
  <si>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</si>
  <si>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</si>
  <si>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</si>
  <si>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</si>
  <si>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</si>
  <si>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</si>
  <si>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</si>
  <si>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</si>
  <si>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</si>
  <si>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</si>
  <si>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</si>
  <si>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</si>
  <si>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</si>
  <si>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</si>
  <si>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</si>
  <si>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</si>
  <si>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</si>
  <si>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</si>
  <si>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</si>
  <si>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</si>
  <si>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</si>
  <si>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</si>
  <si>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</si>
  <si>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</si>
  <si>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</si>
  <si>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</si>
  <si>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</si>
  <si>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</si>
  <si>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</si>
  <si>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</si>
  <si>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</si>
  <si>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</si>
  <si>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</si>
  <si>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</si>
  <si>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</si>
  <si>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</si>
  <si>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</si>
  <si>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</si>
  <si>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</si>
  <si>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</si>
  <si>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</si>
  <si>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</si>
  <si>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</si>
  <si>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</si>
  <si>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</si>
  <si>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</si>
  <si>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</si>
  <si>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</si>
  <si>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</si>
  <si>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</si>
  <si>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</si>
  <si>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</si>
  <si>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</si>
  <si>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</si>
  <si>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</si>
  <si>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</si>
  <si>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</si>
  <si>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</si>
  <si>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</si>
  <si>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</si>
  <si>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</si>
  <si>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</si>
  <si>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</si>
  <si>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</si>
  <si>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</si>
  <si>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</si>
  <si>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</si>
  <si>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</si>
  <si>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</si>
  <si>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</si>
  <si>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</si>
  <si>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</si>
  <si>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</si>
  <si>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</si>
  <si>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</si>
  <si>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</si>
  <si>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</si>
  <si>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</si>
  <si>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</si>
  <si>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</si>
  <si>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</si>
  <si>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</si>
  <si>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</si>
  <si>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</si>
  <si>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</si>
  <si>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</si>
  <si>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</si>
  <si>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</si>
  <si>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</si>
  <si>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</si>
  <si>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</si>
  <si>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</si>
  <si>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</si>
  <si>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</si>
  <si>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</si>
  <si>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</si>
  <si>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</si>
  <si>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</si>
  <si>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</si>
  <si>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</si>
  <si>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</si>
  <si>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</si>
  <si>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</si>
  <si>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</si>
  <si>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</si>
  <si>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</si>
  <si>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</si>
  <si>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</si>
  <si>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</si>
  <si>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</si>
  <si>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</si>
  <si>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</si>
  <si>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</si>
  <si>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</si>
  <si>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</si>
  <si>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</si>
  <si>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</si>
  <si>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</si>
  <si>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</si>
  <si>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</si>
  <si>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</si>
  <si>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</si>
  <si>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</si>
  <si>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</si>
  <si>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</si>
  <si>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</si>
  <si>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</si>
  <si>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</si>
  <si>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</si>
  <si>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</si>
  <si>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</si>
  <si>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</si>
  <si>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</si>
  <si>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</si>
  <si>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</si>
  <si>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</si>
  <si>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</si>
  <si>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</si>
  <si>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</si>
  <si>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</si>
  <si>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</si>
  <si>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</si>
  <si>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</si>
  <si>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</si>
  <si>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</si>
  <si>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</si>
  <si>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</si>
  <si>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</si>
  <si>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</si>
  <si>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</si>
  <si>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</si>
  <si>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</si>
  <si>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</si>
  <si>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</si>
  <si>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</si>
  <si>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</si>
  <si>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</si>
  <si>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</si>
  <si>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</si>
  <si>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</si>
  <si>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</si>
  <si>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</si>
  <si>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</si>
  <si>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</si>
  <si>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</si>
  <si>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</si>
  <si>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</si>
  <si>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</si>
  <si>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</si>
  <si>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</si>
  <si>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</si>
  <si>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</si>
  <si>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</si>
  <si>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</si>
  <si>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</si>
  <si>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</si>
  <si>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</si>
  <si>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</si>
  <si>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</si>
  <si>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</si>
  <si>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</si>
  <si>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</si>
  <si>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</si>
  <si>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</si>
  <si>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</si>
  <si>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</si>
  <si>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</si>
  <si>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</si>
  <si>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</si>
  <si>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</si>
  <si>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</si>
  <si>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</si>
  <si>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</si>
  <si>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</si>
  <si>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</si>
  <si>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</si>
  <si>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</si>
  <si>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</si>
  <si>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</si>
  <si>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</si>
  <si>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</si>
  <si>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</si>
  <si>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</si>
  <si>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</si>
  <si>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</si>
  <si>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</si>
  <si>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</si>
  <si>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</si>
  <si>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</si>
  <si>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</si>
  <si>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</si>
  <si>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</si>
  <si>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</si>
  <si>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</si>
  <si>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</si>
  <si>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</si>
  <si>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</si>
  <si>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</si>
  <si>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</si>
  <si>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</si>
  <si>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</si>
  <si>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</si>
  <si>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</si>
  <si>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</si>
  <si>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</si>
  <si>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</si>
  <si>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</si>
  <si>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</si>
  <si>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</si>
  <si>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</si>
  <si>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</si>
  <si>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</si>
  <si>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</si>
  <si>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</si>
  <si>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</si>
  <si>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</si>
  <si>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</si>
  <si>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</si>
  <si>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</si>
  <si>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</si>
  <si>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</si>
  <si>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</si>
  <si>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</si>
  <si>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</si>
  <si>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</si>
  <si>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</si>
  <si>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</si>
  <si>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</si>
  <si>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</si>
  <si>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</si>
  <si>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</si>
  <si>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</si>
  <si>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</si>
  <si>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</si>
  <si>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</si>
  <si>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</si>
  <si>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</si>
  <si>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</si>
  <si>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</si>
  <si>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</si>
  <si>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</si>
  <si>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</si>
  <si>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</si>
  <si>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</si>
  <si>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</si>
  <si>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</si>
  <si>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</si>
  <si>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</si>
  <si>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</si>
  <si>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</si>
  <si>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</si>
  <si>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</si>
  <si>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</si>
  <si>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</si>
  <si>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</si>
  <si>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</si>
  <si>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</si>
  <si>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</si>
  <si>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</si>
  <si>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</si>
  <si>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</si>
  <si>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</si>
  <si>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</si>
  <si>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</si>
  <si>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</si>
  <si>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</si>
  <si>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</si>
  <si>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</si>
  <si>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</si>
  <si>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</si>
  <si>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</si>
  <si>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</si>
  <si>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</si>
  <si>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</si>
  <si>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</si>
  <si>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</si>
  <si>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</si>
  <si>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</si>
  <si>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</si>
  <si>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</si>
  <si>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</si>
  <si>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</si>
  <si>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</si>
  <si>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</si>
  <si>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</si>
  <si>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</si>
  <si>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</si>
  <si>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</si>
  <si>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</si>
  <si>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</si>
  <si>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</si>
  <si>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</si>
  <si>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</si>
  <si>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</si>
  <si>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</si>
  <si>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</si>
  <si>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</si>
  <si>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</si>
  <si>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</si>
  <si>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</si>
  <si>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</si>
  <si>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</si>
  <si>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</si>
  <si>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</si>
  <si>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</si>
  <si>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</si>
  <si>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</si>
  <si>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</si>
  <si>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</si>
  <si>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</si>
  <si>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</si>
  <si>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</si>
  <si>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</si>
  <si>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</si>
  <si>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</si>
  <si>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</si>
  <si>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</si>
  <si>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</si>
  <si>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</si>
  <si>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</si>
  <si>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</si>
  <si>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</si>
  <si>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</si>
  <si>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</si>
  <si>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</si>
  <si>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</si>
  <si>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</si>
  <si>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</si>
  <si>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</si>
  <si>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</si>
  <si>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</si>
  <si>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</si>
  <si>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</si>
  <si>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</si>
  <si>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</si>
  <si>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</si>
  <si>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</si>
  <si>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</si>
  <si>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</si>
  <si>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</si>
  <si>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</si>
  <si>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</si>
  <si>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</si>
  <si>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</si>
  <si>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</si>
  <si>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</si>
  <si>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</si>
  <si>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</si>
  <si>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</si>
  <si>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</si>
  <si>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</si>
  <si>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</si>
  <si>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</si>
  <si>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</si>
  <si>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</si>
  <si>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</si>
  <si>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</si>
  <si>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</si>
  <si>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</si>
  <si>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</si>
  <si>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</si>
  <si>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</si>
  <si>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</si>
  <si>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</si>
  <si>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</si>
  <si>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</si>
  <si>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</si>
  <si>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</si>
  <si>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</si>
  <si>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</si>
  <si>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</si>
  <si>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</si>
  <si>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</si>
  <si>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</si>
  <si>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</si>
  <si>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</si>
  <si>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</si>
  <si>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</si>
  <si>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</si>
  <si>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</si>
  <si>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</si>
  <si>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</si>
  <si>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</si>
  <si>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</si>
  <si>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</si>
  <si>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</si>
  <si>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</si>
  <si>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</si>
  <si>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</si>
  <si>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</si>
  <si>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</si>
  <si>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</si>
  <si>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</si>
  <si>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</si>
  <si>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</si>
  <si>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</si>
  <si>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</si>
  <si>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</si>
  <si>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</si>
  <si>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</si>
  <si>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</si>
  <si>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</si>
  <si>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</si>
  <si>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</si>
  <si>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</si>
  <si>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</si>
  <si>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</si>
  <si>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</si>
  <si>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</si>
  <si>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</si>
  <si>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</si>
  <si>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</si>
  <si>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</si>
  <si>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</si>
  <si>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</si>
  <si>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</si>
  <si>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</si>
  <si>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</si>
  <si>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</si>
  <si>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</si>
  <si>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</si>
  <si>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</si>
  <si>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</si>
  <si>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</si>
  <si>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</si>
  <si>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</si>
  <si>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</si>
  <si>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</si>
  <si>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</si>
  <si>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</si>
  <si>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</si>
  <si>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</si>
  <si>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</si>
  <si>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</si>
  <si>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</si>
  <si>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</si>
  <si>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</si>
  <si>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</si>
  <si>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</si>
  <si>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</si>
  <si>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</si>
  <si>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</si>
  <si>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</si>
  <si>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</si>
  <si>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</si>
  <si>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</si>
  <si>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</si>
  <si>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</si>
  <si>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</si>
  <si>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</si>
  <si>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</si>
  <si>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</si>
  <si>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</si>
  <si>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</si>
  <si>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</si>
  <si>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</si>
  <si>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</si>
  <si>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</si>
  <si>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</si>
  <si>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</si>
  <si>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</si>
  <si>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</si>
  <si>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</si>
  <si>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</si>
  <si>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</si>
  <si>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</si>
  <si>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</si>
  <si>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</si>
  <si>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</si>
  <si>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</si>
  <si>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</si>
  <si>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</si>
  <si>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</si>
  <si>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</si>
  <si>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</si>
  <si>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</si>
  <si>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</si>
  <si>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</si>
  <si>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</si>
  <si>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</si>
  <si>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</si>
  <si>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</si>
  <si>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</si>
  <si>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</si>
  <si>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</si>
  <si>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</si>
  <si>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</si>
  <si>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</si>
  <si>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</si>
  <si>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</si>
  <si>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</si>
  <si>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</si>
  <si>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</si>
  <si>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</si>
  <si>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</si>
  <si>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</si>
  <si>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</si>
  <si>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</si>
  <si>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</si>
  <si>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</si>
  <si>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</si>
  <si>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</si>
  <si>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</si>
  <si>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</si>
  <si>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</si>
  <si>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</si>
  <si>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</si>
  <si>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</si>
  <si>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</si>
  <si>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</si>
  <si>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</si>
  <si>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</si>
  <si>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</si>
  <si>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</si>
  <si>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</si>
  <si>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</si>
  <si>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</si>
  <si>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</si>
  <si>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</si>
  <si>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</si>
  <si>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</si>
  <si>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</si>
  <si>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</si>
  <si>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</si>
  <si>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</si>
  <si>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</si>
  <si>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</si>
  <si>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</si>
  <si>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</si>
  <si>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</si>
  <si>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</si>
  <si>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</si>
  <si>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</si>
  <si>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</si>
  <si>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</si>
  <si>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</si>
  <si>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</si>
  <si>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</si>
  <si>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</si>
  <si>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</si>
  <si>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</si>
  <si>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</si>
  <si>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</si>
  <si>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</si>
  <si>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</si>
  <si>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</si>
  <si>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</si>
  <si>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</si>
  <si>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</si>
  <si>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</si>
  <si>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</si>
  <si>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</si>
  <si>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</si>
  <si>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</si>
  <si>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</si>
  <si>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</si>
  <si>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</si>
  <si>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</si>
  <si>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</si>
  <si>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</si>
  <si>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</si>
  <si>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</si>
  <si>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</si>
  <si>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</si>
  <si>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</si>
  <si>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</si>
  <si>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</si>
  <si>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</si>
  <si>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</si>
  <si>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</si>
  <si>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</si>
  <si>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</si>
  <si>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</si>
  <si>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</si>
  <si>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</si>
  <si>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</si>
  <si>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</si>
  <si>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</si>
  <si>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</si>
  <si>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</si>
  <si>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</si>
  <si>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</si>
  <si>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</si>
  <si>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</si>
  <si>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</si>
  <si>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</si>
  <si>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</si>
  <si>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</si>
  <si>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</si>
  <si>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</si>
  <si>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</si>
  <si>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</si>
  <si>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</si>
  <si>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</si>
  <si>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</si>
  <si>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</si>
  <si>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</si>
  <si>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</si>
  <si>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</si>
  <si>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</si>
  <si>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</si>
  <si>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</si>
  <si>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</si>
  <si>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</si>
  <si>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</si>
  <si>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</si>
  <si>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</si>
  <si>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</si>
  <si>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</si>
  <si>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</si>
  <si>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</si>
  <si>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</si>
  <si>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</si>
  <si>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</si>
  <si>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</si>
  <si>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</si>
  <si>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</si>
  <si>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</si>
  <si>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</si>
  <si>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</si>
  <si>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</si>
  <si>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</si>
  <si>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</si>
  <si>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</si>
  <si>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</si>
  <si>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</si>
  <si>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</si>
  <si>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</si>
  <si>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</si>
  <si>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</si>
  <si>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</si>
  <si>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</si>
  <si>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</si>
  <si>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</si>
  <si>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</si>
  <si>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</si>
  <si>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</si>
  <si>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</si>
  <si>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</si>
  <si>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</si>
  <si>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</si>
  <si>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</si>
  <si>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</si>
  <si>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</si>
  <si>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</si>
  <si>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</si>
  <si>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</si>
  <si>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</si>
  <si>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</si>
  <si>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</si>
  <si>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</si>
  <si>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</si>
  <si>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</si>
  <si>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</si>
  <si>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</si>
  <si>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</si>
  <si>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</si>
  <si>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</si>
  <si>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</si>
  <si>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</si>
  <si>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</si>
  <si>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</si>
  <si>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</si>
  <si>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</si>
  <si>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</si>
  <si>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</si>
  <si>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</si>
  <si>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</si>
  <si>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</si>
  <si>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</si>
  <si>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</si>
  <si>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</si>
  <si>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</si>
  <si>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</si>
  <si>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</si>
  <si>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</si>
  <si>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</si>
  <si>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</si>
  <si>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</si>
  <si>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</si>
  <si>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</si>
  <si>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</si>
  <si>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</si>
  <si>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</si>
  <si>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</si>
  <si>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</si>
  <si>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</si>
  <si>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</si>
  <si>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</si>
  <si>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</si>
  <si>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</si>
  <si>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</si>
  <si>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</si>
  <si>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</si>
  <si>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</si>
  <si>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</si>
  <si>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</si>
  <si>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</si>
  <si>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</si>
  <si>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</si>
  <si>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</si>
  <si>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</si>
  <si>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</si>
  <si>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</si>
  <si>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</si>
  <si>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</si>
  <si>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</si>
  <si>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</si>
  <si>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</si>
  <si>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</si>
  <si>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</si>
  <si>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</si>
  <si>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</si>
  <si>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</si>
  <si>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</si>
  <si>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</si>
  <si>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</si>
  <si>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</si>
  <si>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</si>
  <si>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</si>
  <si>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</si>
  <si>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</si>
  <si>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</si>
  <si>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</si>
  <si>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</si>
  <si>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</si>
  <si>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</si>
  <si>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</si>
  <si>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</si>
  <si>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</si>
  <si>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</si>
  <si>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</si>
  <si>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</si>
  <si>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</si>
  <si>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</si>
  <si>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</si>
  <si>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</si>
  <si>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</si>
  <si>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</si>
  <si>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</si>
  <si>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</si>
  <si>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</si>
  <si>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</si>
  <si>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</si>
  <si>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</si>
  <si>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</si>
  <si>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</si>
  <si>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</si>
  <si>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</si>
  <si>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</si>
  <si>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</si>
  <si>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</si>
  <si>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</si>
  <si>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</si>
  <si>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</si>
  <si>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</si>
  <si>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</si>
  <si>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</si>
  <si>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</si>
  <si>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</si>
  <si>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</si>
  <si>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</si>
  <si>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</si>
  <si>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</si>
  <si>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</si>
  <si>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</si>
  <si>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</si>
  <si>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</si>
  <si>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</si>
  <si>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</si>
  <si>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</si>
  <si>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</si>
  <si>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</si>
  <si>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</si>
  <si>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</si>
  <si>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</si>
  <si>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</si>
  <si>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</si>
  <si>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</si>
  <si>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</si>
  <si>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</si>
  <si>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</si>
  <si>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</si>
  <si>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</si>
  <si>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</si>
  <si>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</si>
  <si>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</si>
  <si>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</si>
  <si>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</si>
  <si>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</si>
  <si>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</si>
  <si>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</si>
  <si>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</si>
  <si>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</si>
  <si>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</si>
  <si>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</si>
  <si>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</si>
  <si>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</si>
  <si>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</si>
  <si>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</si>
  <si>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</si>
  <si>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</si>
  <si>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</si>
  <si>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</si>
  <si>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</si>
  <si>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</si>
  <si>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</si>
  <si>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</si>
  <si>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</si>
  <si>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</si>
  <si>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</si>
  <si>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</si>
  <si>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</si>
  <si>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</si>
  <si>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</si>
  <si>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</si>
  <si>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</si>
  <si>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</si>
  <si>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</si>
  <si>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</si>
  <si>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</si>
  <si>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</si>
  <si>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</si>
  <si>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</si>
  <si>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</si>
  <si>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</si>
  <si>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</si>
  <si>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</si>
  <si>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</si>
  <si>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</si>
  <si>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</si>
  <si>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</si>
  <si>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</si>
  <si>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</si>
  <si>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</si>
  <si>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</si>
  <si>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</si>
  <si>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</si>
  <si>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</si>
  <si>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</si>
  <si>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</si>
  <si>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</si>
  <si>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</si>
  <si>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</si>
  <si>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</si>
  <si>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</si>
  <si>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</si>
  <si>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</si>
  <si>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</si>
  <si>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</si>
  <si>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</si>
  <si>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</si>
  <si>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</si>
  <si>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</si>
  <si>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</si>
  <si>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</si>
  <si>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</si>
  <si>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</si>
  <si>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</si>
  <si>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</si>
  <si>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</si>
  <si>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</si>
  <si>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</si>
  <si>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</si>
  <si>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</si>
  <si>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</si>
  <si>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</si>
  <si>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</si>
  <si>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</si>
  <si>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</si>
  <si>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</si>
  <si>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</si>
  <si>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</si>
  <si>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</si>
  <si>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</si>
  <si>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</si>
  <si>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</si>
  <si>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</si>
  <si>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</si>
  <si>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</si>
  <si>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</si>
  <si>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</si>
  <si>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</si>
  <si>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</si>
  <si>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</si>
  <si>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</si>
  <si>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</si>
  <si>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</si>
  <si>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</si>
  <si>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</si>
  <si>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</si>
  <si>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</si>
  <si>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</si>
  <si>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</si>
  <si>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</si>
  <si>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</si>
  <si>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</si>
  <si>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</si>
  <si>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</si>
  <si>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</si>
  <si>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</si>
  <si>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</si>
  <si>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</si>
  <si>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</si>
  <si>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</si>
  <si>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</si>
  <si>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</si>
  <si>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</si>
  <si>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</si>
  <si>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</si>
  <si>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</si>
  <si>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</si>
  <si>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</si>
  <si>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</si>
  <si>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</si>
  <si>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</si>
  <si>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</si>
  <si>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</si>
  <si>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</si>
  <si>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</si>
  <si>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</si>
  <si>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</si>
  <si>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</si>
  <si>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</si>
  <si>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</si>
  <si>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</si>
  <si>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</si>
  <si>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</si>
  <si>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</si>
  <si>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</si>
  <si>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</si>
  <si>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</si>
  <si>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</si>
  <si>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</si>
  <si>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</si>
  <si>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</si>
  <si>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</si>
  <si>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</si>
  <si>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</si>
  <si>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</si>
  <si>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</si>
  <si>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</si>
  <si>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</si>
  <si>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</si>
  <si>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</si>
  <si>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</si>
  <si>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</si>
  <si>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</si>
  <si>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</si>
  <si>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</si>
  <si>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</si>
  <si>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</si>
  <si>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</si>
  <si>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</si>
  <si>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</si>
  <si>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</si>
  <si>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</si>
  <si>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</si>
  <si>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</si>
  <si>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</si>
  <si>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</si>
  <si>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</si>
  <si>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</si>
  <si>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</si>
  <si>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</si>
  <si>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</si>
  <si>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</si>
  <si>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</si>
  <si>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</si>
  <si>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</si>
  <si>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</si>
  <si>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</si>
  <si>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</si>
  <si>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</si>
  <si>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</si>
  <si>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</si>
  <si>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</si>
  <si>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</si>
  <si>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</si>
  <si>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</si>
  <si>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</si>
  <si>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</si>
  <si>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</si>
  <si>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</si>
  <si>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</si>
  <si>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</si>
  <si>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</si>
  <si>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</si>
  <si>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</si>
  <si>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</si>
  <si>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</si>
  <si>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</si>
  <si>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</si>
  <si>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</si>
  <si>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</si>
  <si>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</si>
  <si>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</si>
  <si>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</si>
  <si>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</si>
  <si>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</si>
  <si>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</si>
  <si>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</si>
  <si>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</si>
  <si>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</si>
  <si>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</si>
  <si>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</si>
  <si>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</si>
  <si>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</si>
  <si>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</si>
  <si>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</si>
  <si>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</si>
  <si>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</si>
  <si>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</si>
  <si>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</si>
  <si>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</si>
  <si>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</si>
  <si>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</si>
  <si>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</si>
  <si>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</si>
  <si>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</si>
  <si>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</si>
  <si>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</si>
  <si>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</si>
  <si>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</si>
  <si>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</si>
  <si>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</si>
  <si>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</si>
  <si>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</si>
  <si>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</si>
  <si>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</si>
  <si>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</si>
  <si>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</si>
  <si>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</si>
  <si>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</si>
  <si>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</si>
  <si>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</si>
  <si>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</si>
  <si>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</si>
  <si>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</si>
  <si>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</si>
  <si>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</si>
  <si>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</si>
  <si>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</si>
  <si>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</si>
  <si>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</si>
  <si>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</si>
  <si>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</si>
  <si>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</si>
  <si>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</si>
  <si>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</si>
  <si>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</si>
  <si>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</si>
  <si>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</si>
  <si>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</si>
  <si>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</si>
  <si>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</si>
  <si>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</si>
  <si>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</si>
  <si>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</si>
  <si>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</si>
  <si>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</si>
  <si>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</si>
  <si>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</si>
  <si>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</si>
  <si>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</si>
  <si>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</si>
  <si>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</si>
  <si>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</si>
  <si>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</si>
  <si>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</si>
  <si>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</si>
  <si>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</si>
  <si>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</si>
  <si>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</si>
  <si>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</si>
  <si>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</si>
  <si>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</si>
  <si>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</si>
  <si>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</si>
  <si>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</si>
  <si>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</si>
  <si>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</si>
  <si>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</si>
  <si>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</si>
  <si>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</si>
  <si>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</si>
  <si>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</si>
  <si>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</si>
  <si>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</si>
  <si>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</si>
  <si>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</si>
  <si>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</si>
  <si>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</si>
  <si>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</si>
  <si>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</si>
  <si>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</si>
  <si>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</si>
  <si>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</si>
  <si>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</si>
  <si>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</si>
  <si>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</si>
  <si>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</si>
  <si>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</si>
  <si>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</si>
  <si>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</si>
  <si>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</si>
  <si>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</si>
  <si>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</si>
  <si>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</si>
  <si>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</si>
  <si>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</si>
  <si>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</si>
  <si>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</si>
  <si>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</si>
  <si>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</si>
  <si>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</si>
  <si>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</si>
  <si>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</si>
  <si>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</si>
  <si>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</si>
  <si>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</si>
  <si>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</si>
  <si>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</si>
  <si>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</si>
  <si>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</si>
  <si>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</si>
  <si>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</si>
  <si>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</si>
  <si>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</si>
  <si>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</si>
  <si>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</si>
  <si>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</si>
  <si>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</si>
  <si>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</si>
  <si>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</si>
  <si>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</si>
  <si>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</si>
  <si>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</si>
  <si>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</si>
  <si>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</si>
  <si>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</si>
  <si>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</si>
  <si>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</si>
  <si>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</si>
  <si>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</si>
  <si>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</si>
  <si>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</si>
  <si>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</si>
  <si>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</si>
  <si>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</si>
  <si>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</si>
  <si>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</si>
  <si>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</si>
  <si>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</si>
  <si>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</si>
  <si>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</si>
  <si>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</si>
  <si>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</si>
  <si>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</si>
  <si>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</si>
  <si>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</si>
  <si>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</si>
  <si>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</si>
  <si>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</si>
  <si>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</si>
  <si>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</si>
  <si>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</si>
  <si>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</si>
  <si>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</si>
  <si>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</si>
  <si>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</si>
  <si>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</si>
  <si>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</si>
  <si>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</si>
  <si>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</si>
  <si>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</si>
  <si>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</si>
  <si>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</si>
  <si>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</si>
  <si>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</si>
  <si>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</si>
  <si>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</si>
  <si>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</si>
  <si>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</si>
  <si>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</si>
  <si>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</si>
  <si>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</si>
  <si>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</si>
  <si>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</si>
  <si>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</si>
  <si>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</si>
  <si>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</si>
  <si>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</si>
  <si>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</si>
  <si>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</si>
  <si>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</si>
  <si>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</si>
  <si>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</si>
  <si>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</si>
  <si>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</si>
  <si>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</si>
  <si>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</si>
  <si>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</si>
  <si>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</si>
  <si>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</si>
  <si>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</si>
  <si>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</si>
  <si>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</si>
  <si>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</si>
  <si>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</si>
  <si>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</si>
  <si>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</si>
  <si>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</si>
  <si>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</si>
  <si>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</si>
  <si>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</si>
  <si>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</si>
  <si>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</si>
  <si>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</si>
  <si>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</si>
  <si>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</si>
  <si>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</si>
  <si>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</si>
  <si>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</si>
  <si>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</si>
  <si>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</si>
  <si>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</si>
  <si>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</si>
  <si>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</si>
  <si>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</si>
  <si>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</si>
  <si>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</si>
  <si>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</si>
  <si>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</si>
  <si>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</si>
  <si>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</si>
  <si>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</si>
  <si>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</si>
  <si>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</si>
  <si>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</si>
  <si>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</si>
  <si>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</si>
  <si>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</si>
  <si>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</si>
  <si>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</si>
  <si>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</si>
  <si>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</si>
  <si>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</si>
  <si>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</si>
  <si>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</si>
  <si>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</si>
  <si>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</si>
  <si>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</si>
  <si>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</si>
  <si>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</si>
  <si>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</si>
  <si>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</si>
  <si>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</si>
  <si>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</si>
  <si>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</si>
  <si>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</si>
  <si>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</si>
  <si>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</si>
  <si>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</si>
  <si>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</si>
  <si>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</si>
  <si>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</si>
  <si>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</si>
  <si>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</si>
  <si>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</si>
  <si>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</si>
  <si>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</si>
  <si>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</si>
  <si>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</si>
  <si>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</si>
  <si>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</si>
  <si>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</si>
  <si>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</si>
  <si>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</si>
  <si>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</si>
  <si>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</si>
  <si>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</si>
  <si>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</si>
  <si>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</si>
  <si>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</si>
  <si>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</si>
  <si>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</si>
  <si>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</si>
  <si>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</si>
  <si>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</si>
  <si>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</si>
  <si>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</si>
  <si>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</si>
  <si>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</si>
  <si>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</si>
  <si>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</si>
  <si>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</si>
  <si>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</si>
  <si>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</si>
  <si>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</si>
  <si>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</si>
  <si>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</si>
  <si>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</si>
  <si>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</si>
  <si>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</si>
  <si>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</si>
  <si>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</si>
  <si>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</si>
  <si>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</si>
  <si>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</si>
  <si>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</si>
  <si>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</si>
  <si>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</si>
  <si>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</si>
  <si>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</si>
  <si>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</si>
  <si>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</si>
  <si>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</si>
  <si>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</si>
  <si>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</si>
  <si>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</si>
  <si>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</si>
  <si>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</si>
  <si>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</si>
  <si>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</si>
  <si>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</si>
  <si>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</si>
  <si>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</si>
  <si>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</si>
  <si>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</si>
  <si>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</si>
  <si>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</si>
  <si>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</si>
  <si>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</si>
  <si>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</si>
  <si>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</si>
  <si>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</si>
  <si>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</si>
  <si>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</si>
  <si>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</si>
  <si>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</si>
  <si>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</si>
  <si>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</si>
  <si>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</si>
  <si>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</si>
  <si>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</si>
  <si>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</si>
  <si>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</si>
  <si>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</si>
  <si>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</si>
  <si>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</si>
  <si>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</si>
  <si>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</si>
  <si>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</si>
  <si>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</si>
  <si>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</si>
  <si>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</si>
  <si>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</si>
  <si>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</si>
  <si>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</si>
  <si>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</si>
  <si>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</si>
  <si>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</si>
  <si>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</si>
  <si>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</si>
  <si>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</si>
  <si>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</si>
  <si>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</si>
  <si>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</si>
  <si>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</si>
  <si>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</si>
  <si>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</si>
  <si>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</si>
  <si>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</si>
  <si>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</si>
  <si>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</si>
  <si>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</si>
  <si>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</si>
  <si>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</si>
  <si>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</si>
  <si>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</si>
  <si>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</si>
  <si>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</si>
  <si>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</si>
  <si>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</si>
  <si>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</si>
  <si>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</si>
  <si>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</si>
  <si>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</si>
  <si>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</si>
  <si>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</si>
  <si>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</si>
  <si>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</si>
  <si>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</si>
  <si>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</si>
  <si>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</si>
  <si>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</si>
  <si>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</si>
  <si>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</si>
  <si>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</si>
  <si>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</si>
  <si>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</si>
  <si>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</si>
  <si>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</si>
  <si>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</si>
  <si>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</si>
  <si>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</si>
  <si>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</si>
  <si>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</si>
  <si>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</si>
  <si>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</si>
  <si>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</si>
  <si>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</si>
  <si>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</si>
  <si>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</si>
  <si>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</si>
  <si>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</si>
  <si>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</si>
  <si>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</si>
  <si>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</si>
  <si>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</si>
  <si>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</si>
  <si>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</si>
  <si>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</si>
  <si>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</si>
  <si>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</si>
  <si>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</si>
  <si>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</si>
  <si>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</si>
  <si>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</si>
  <si>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</si>
  <si>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</si>
  <si>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</si>
  <si>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</si>
  <si>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</si>
  <si>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</si>
  <si>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</si>
  <si>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</si>
  <si>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</si>
  <si>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</si>
  <si>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</si>
  <si>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</si>
  <si>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</si>
  <si>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</si>
  <si>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</si>
  <si>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</si>
  <si>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</si>
  <si>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</si>
  <si>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</si>
  <si>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</si>
  <si>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</si>
  <si>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</si>
  <si>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</si>
  <si>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</si>
  <si>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</si>
  <si>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</si>
  <si>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</si>
  <si>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</si>
  <si>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</si>
  <si>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</si>
  <si>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</si>
  <si>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</si>
  <si>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</si>
  <si>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</si>
  <si>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</si>
  <si>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</si>
  <si>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</si>
  <si>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</si>
  <si>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</si>
  <si>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</si>
  <si>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</si>
  <si>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</si>
  <si>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</si>
  <si>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</si>
  <si>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</si>
  <si>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</si>
  <si>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</si>
  <si>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</si>
  <si>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</si>
  <si>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</si>
  <si>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</si>
  <si>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</si>
  <si>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</si>
  <si>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</si>
  <si>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</si>
  <si>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</si>
  <si>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</si>
  <si>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</si>
  <si>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</si>
  <si>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</si>
  <si>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</si>
  <si>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</si>
  <si>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</si>
  <si>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</si>
  <si>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</si>
  <si>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</si>
  <si>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</si>
  <si>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</si>
  <si>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</si>
  <si>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</si>
  <si>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</si>
  <si>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</si>
  <si>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</si>
  <si>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</si>
  <si>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</si>
  <si>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</si>
  <si>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</si>
  <si>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</si>
  <si>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</si>
  <si>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</si>
  <si>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</si>
  <si>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</si>
  <si>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</si>
  <si>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</si>
  <si>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</si>
  <si>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</si>
  <si>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</si>
  <si>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</si>
  <si>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</si>
  <si>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</si>
  <si>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</si>
  <si>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</si>
  <si>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</si>
  <si>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</si>
  <si>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</si>
  <si>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</si>
  <si>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</si>
  <si>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</si>
  <si>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</si>
  <si>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</si>
  <si>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</si>
  <si>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</si>
  <si>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</si>
  <si>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</si>
  <si>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</si>
  <si>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</si>
  <si>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</si>
  <si>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</si>
  <si>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</si>
  <si>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</si>
  <si>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</si>
  <si>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</si>
  <si>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</si>
  <si>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</si>
  <si>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</si>
  <si>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</si>
  <si>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</si>
  <si>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</si>
  <si>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</si>
  <si>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</si>
  <si>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</si>
  <si>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</si>
  <si>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</si>
  <si>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</si>
  <si>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</si>
  <si>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</si>
  <si>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</si>
  <si>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</si>
  <si>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</si>
  <si>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</si>
  <si>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</si>
  <si>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</si>
  <si>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</si>
  <si>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</si>
  <si>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</si>
  <si>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</si>
  <si>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</si>
  <si>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</si>
  <si>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</si>
  <si>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</si>
  <si>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</si>
  <si>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</si>
  <si>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</si>
  <si>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</si>
  <si>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</si>
  <si>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</si>
  <si>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</si>
  <si>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</si>
  <si>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</si>
  <si>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</si>
  <si>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</si>
  <si>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</si>
  <si>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</si>
  <si>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</si>
  <si>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</si>
  <si>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</si>
  <si>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</si>
  <si>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</si>
  <si>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</si>
  <si>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</si>
  <si>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</si>
  <si>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</si>
  <si>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</si>
  <si>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</si>
  <si>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</si>
  <si>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</si>
  <si>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</si>
  <si>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</si>
  <si>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</si>
  <si>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</si>
  <si>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</si>
  <si>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</si>
  <si>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</si>
  <si>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</si>
  <si>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</si>
  <si>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</si>
  <si>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</si>
  <si>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</si>
  <si>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</si>
  <si>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</si>
  <si>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</si>
  <si>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</si>
  <si>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</si>
  <si>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</si>
  <si>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</si>
  <si>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</si>
  <si>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</si>
  <si>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</si>
  <si>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</si>
  <si>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</si>
  <si>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</si>
  <si>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</si>
  <si>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</si>
  <si>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</si>
  <si>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</si>
  <si>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</si>
  <si>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</si>
  <si>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</si>
  <si>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</si>
  <si>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</si>
  <si>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</si>
  <si>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</si>
  <si>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</si>
  <si>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</si>
  <si>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</si>
  <si>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</si>
  <si>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</si>
  <si>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</si>
  <si>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</si>
  <si>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</si>
  <si>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</si>
  <si>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</si>
  <si>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</si>
  <si>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</si>
  <si>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</si>
  <si>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</si>
  <si>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</si>
  <si>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</si>
  <si>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</si>
  <si>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</si>
  <si>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</si>
  <si>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</si>
  <si>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</si>
  <si>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</si>
  <si>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</si>
  <si>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</si>
  <si>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</si>
  <si>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</si>
  <si>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</si>
  <si>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</si>
  <si>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</si>
  <si>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</si>
  <si>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</si>
  <si>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</si>
  <si>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</si>
  <si>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</si>
  <si>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</si>
  <si>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</si>
  <si>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</si>
  <si>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</si>
  <si>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</si>
  <si>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</si>
  <si>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</si>
  <si>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</si>
  <si>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</si>
  <si>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</si>
  <si>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</si>
  <si>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</si>
  <si>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</si>
  <si>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</si>
  <si>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</si>
  <si>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</si>
  <si>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</si>
  <si>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</si>
  <si>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</si>
  <si>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</si>
  <si>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</si>
  <si>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</si>
  <si>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</si>
  <si>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</si>
  <si>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</si>
  <si>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</si>
  <si>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</si>
  <si>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</si>
  <si>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</si>
  <si>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</si>
  <si>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</si>
  <si>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</si>
  <si>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</si>
  <si>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</si>
  <si>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</si>
  <si>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</si>
  <si>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</si>
  <si>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</si>
  <si>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</si>
  <si>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</si>
  <si>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</si>
  <si>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</si>
  <si>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</si>
  <si>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</si>
  <si>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</si>
  <si>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</si>
  <si>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</si>
  <si>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</si>
  <si>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</si>
  <si>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</si>
  <si>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</si>
  <si>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</si>
  <si>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</si>
  <si>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</si>
  <si>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</si>
  <si>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</si>
  <si>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</si>
  <si>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</si>
  <si>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</si>
  <si>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</si>
  <si>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</si>
  <si>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</si>
  <si>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</si>
  <si>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</si>
  <si>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</si>
  <si>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</si>
  <si>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</si>
  <si>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</si>
  <si>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</si>
  <si>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</si>
  <si>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</si>
  <si>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</si>
  <si>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</si>
  <si>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</si>
  <si>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</si>
  <si>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</si>
  <si>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</si>
  <si>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</si>
  <si>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</si>
  <si>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</si>
  <si>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</si>
  <si>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</si>
  <si>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</si>
  <si>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</si>
  <si>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</si>
  <si>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</si>
  <si>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</si>
  <si>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</si>
  <si>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</si>
  <si>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</si>
  <si>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</si>
  <si>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</si>
  <si>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</si>
  <si>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</si>
  <si>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</si>
  <si>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</si>
  <si>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</si>
  <si>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</si>
  <si>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</si>
  <si>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</si>
  <si>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</si>
  <si>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</si>
  <si>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</si>
  <si>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</si>
  <si>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</si>
  <si>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</si>
  <si>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</si>
  <si>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</si>
  <si>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</si>
  <si>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</si>
  <si>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</si>
  <si>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</si>
  <si>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</si>
  <si>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</si>
  <si>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</si>
  <si>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</si>
  <si>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</si>
  <si>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</si>
  <si>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</si>
  <si>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</si>
  <si>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</si>
  <si>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</si>
  <si>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</si>
  <si>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</si>
  <si>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</si>
  <si>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</si>
  <si>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</si>
  <si>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</si>
  <si>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</si>
  <si>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</si>
  <si>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</si>
  <si>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</si>
  <si>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</si>
  <si>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</si>
  <si>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</si>
  <si>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</si>
  <si>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</si>
  <si>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</si>
  <si>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</si>
  <si>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</si>
  <si>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</si>
  <si>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</si>
  <si>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</si>
  <si>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</si>
  <si>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</si>
  <si>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</si>
  <si>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</si>
  <si>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</si>
  <si>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</si>
  <si>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</si>
  <si>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</si>
  <si>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</si>
  <si>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</si>
  <si>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</si>
  <si>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</si>
  <si>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</si>
  <si>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</si>
  <si>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</si>
  <si>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</si>
  <si>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</si>
  <si>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</si>
  <si>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</si>
  <si>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</si>
  <si>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</si>
  <si>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</si>
  <si>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</si>
  <si>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</si>
  <si>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</si>
  <si>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</si>
  <si>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</si>
  <si>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</si>
  <si>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</si>
  <si>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</si>
  <si>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</si>
  <si>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</si>
  <si>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</si>
  <si>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</si>
  <si>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</si>
  <si>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</si>
  <si>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</si>
  <si>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</si>
  <si>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</si>
  <si>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</si>
  <si>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</si>
  <si>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</si>
  <si>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</si>
  <si>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</si>
  <si>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</si>
  <si>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</si>
  <si>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</si>
  <si>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</si>
  <si>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</si>
  <si>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</si>
  <si>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</si>
  <si>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</si>
  <si>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</si>
  <si>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</si>
  <si>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</si>
  <si>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</si>
  <si>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</si>
  <si>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</si>
  <si>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</si>
  <si>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</si>
  <si>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</si>
  <si>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</si>
  <si>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</si>
  <si>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</si>
  <si>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</si>
  <si>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</si>
  <si>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</si>
  <si>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</si>
  <si>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</si>
  <si>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</si>
  <si>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</si>
  <si>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</si>
  <si>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</si>
  <si>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</si>
  <si>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</si>
  <si>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</si>
  <si>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</si>
  <si>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</si>
  <si>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</si>
  <si>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</si>
  <si>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</si>
  <si>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</si>
  <si>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</si>
  <si>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</si>
  <si>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</si>
  <si>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</si>
  <si>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</si>
  <si>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</si>
  <si>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</si>
  <si>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</si>
  <si>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</si>
  <si>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</si>
  <si>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</si>
  <si>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</si>
  <si>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</si>
  <si>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</si>
  <si>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</si>
  <si>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</si>
  <si>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</si>
  <si>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</si>
  <si>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</si>
  <si>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</si>
  <si>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</si>
  <si>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</si>
  <si>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</si>
  <si>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</si>
  <si>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</si>
  <si>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</si>
  <si>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</si>
  <si>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</si>
  <si>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</si>
  <si>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</si>
  <si>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</si>
  <si>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</si>
  <si>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</si>
  <si>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</si>
  <si>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</si>
  <si>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</si>
  <si>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</si>
  <si>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</si>
  <si>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</si>
  <si>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</si>
  <si>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</si>
  <si>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</si>
  <si>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</si>
  <si>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</si>
  <si>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</si>
  <si>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</si>
  <si>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</si>
  <si>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</si>
  <si>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</si>
  <si>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</si>
  <si>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</si>
  <si>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</si>
  <si>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</si>
  <si>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</si>
  <si>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</si>
  <si>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</si>
  <si>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</si>
  <si>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</si>
  <si>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</si>
  <si>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</si>
  <si>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</si>
  <si>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</si>
  <si>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</si>
  <si>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</si>
  <si>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</si>
  <si>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</si>
  <si>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</si>
  <si>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</si>
  <si>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</si>
  <si>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</si>
  <si>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</si>
  <si>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</si>
  <si>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</si>
  <si>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</si>
  <si>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</si>
  <si>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</si>
  <si>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</si>
  <si>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</si>
  <si>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</si>
  <si>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</si>
  <si>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</si>
  <si>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</si>
  <si>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</si>
  <si>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</si>
  <si>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</si>
  <si>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</si>
  <si>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</si>
  <si>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</si>
  <si>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</si>
  <si>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</si>
  <si>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</si>
  <si>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</si>
  <si>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</si>
  <si>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</si>
  <si>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</si>
  <si>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</si>
  <si>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</si>
  <si>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</si>
  <si>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</si>
  <si>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</si>
  <si>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</si>
  <si>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</si>
  <si>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</si>
  <si>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</si>
  <si>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</si>
  <si>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</si>
  <si>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</si>
  <si>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</si>
  <si>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</si>
  <si>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</si>
  <si>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</si>
  <si>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</si>
  <si>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</si>
  <si>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</si>
  <si>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</si>
  <si>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</si>
  <si>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</si>
  <si>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</si>
  <si>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</si>
  <si>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</si>
  <si>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</si>
  <si>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</si>
  <si>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</si>
  <si>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</si>
  <si>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</si>
  <si>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</si>
  <si>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</si>
  <si>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</si>
  <si>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</si>
  <si>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</si>
  <si>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</si>
  <si>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</si>
  <si>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</si>
  <si>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</si>
  <si>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</si>
  <si>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</si>
  <si>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</si>
  <si>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</si>
  <si>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</si>
  <si>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</si>
  <si>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</si>
  <si>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</si>
  <si>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</si>
  <si>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</si>
  <si>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</si>
  <si>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</si>
  <si>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</si>
  <si>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</si>
  <si>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</si>
  <si>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</si>
  <si>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</si>
  <si>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</si>
  <si>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</si>
  <si>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</si>
  <si>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</si>
  <si>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</si>
  <si>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</si>
  <si>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</si>
  <si>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</si>
  <si>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</si>
  <si>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</si>
  <si>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</si>
  <si>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</si>
  <si>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</si>
  <si>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</si>
  <si>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</si>
  <si>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</si>
  <si>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</si>
  <si>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</si>
  <si>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</si>
  <si>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</si>
  <si>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</si>
  <si>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</si>
  <si>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</si>
  <si>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</si>
  <si>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</si>
  <si>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</si>
  <si>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</si>
  <si>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</si>
  <si>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</si>
  <si>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</si>
  <si>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</si>
  <si>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</si>
  <si>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</si>
  <si>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</si>
  <si>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</si>
  <si>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</si>
  <si>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</si>
  <si>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</si>
  <si>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</si>
  <si>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</si>
  <si>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</si>
  <si>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</si>
  <si>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</si>
  <si>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</si>
  <si>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</si>
  <si>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</si>
  <si>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</si>
  <si>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</si>
  <si>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</si>
  <si>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</si>
  <si>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</si>
  <si>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</si>
  <si>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</si>
  <si>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</si>
  <si>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</si>
  <si>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</si>
  <si>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</si>
  <si>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</si>
  <si>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</si>
  <si>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</si>
  <si>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</si>
  <si>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</si>
  <si>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</si>
  <si>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</si>
  <si>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</si>
  <si>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</si>
  <si>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</si>
  <si>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</si>
  <si>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</si>
  <si>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</si>
  <si>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</si>
  <si>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</si>
  <si>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</si>
  <si>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</si>
  <si>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</si>
  <si>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</si>
  <si>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</si>
  <si>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</si>
  <si>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</si>
  <si>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</si>
  <si>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</si>
  <si>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</si>
  <si>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</si>
  <si>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</si>
  <si>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</si>
  <si>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</si>
  <si>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</si>
  <si>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</si>
  <si>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</si>
  <si>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</si>
  <si>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</si>
  <si>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</si>
  <si>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</si>
  <si>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</si>
  <si>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</si>
  <si>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</si>
  <si>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</si>
  <si>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</si>
  <si>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</si>
  <si>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</si>
  <si>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</si>
  <si>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</si>
  <si>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</si>
  <si>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</si>
  <si>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</si>
  <si>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</si>
  <si>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</si>
  <si>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</si>
  <si>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</si>
  <si>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</si>
  <si>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</si>
  <si>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</si>
  <si>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</si>
  <si>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</si>
  <si>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</si>
  <si>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</si>
  <si>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</si>
  <si>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</si>
  <si>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</si>
  <si>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</si>
  <si>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</si>
  <si>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</si>
  <si>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</si>
  <si>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</si>
  <si>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</si>
  <si>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</si>
  <si>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</si>
  <si>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</si>
  <si>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</si>
  <si>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</si>
  <si>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</si>
  <si>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</si>
  <si>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</si>
  <si>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</si>
  <si>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</si>
  <si>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</si>
  <si>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</si>
  <si>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</si>
  <si>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</si>
  <si>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</si>
  <si>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</si>
  <si>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</si>
  <si>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</si>
  <si>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</si>
  <si>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</si>
  <si>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</si>
  <si>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</si>
  <si>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</si>
  <si>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</si>
  <si>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</si>
  <si>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</si>
  <si>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</si>
  <si>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</si>
  <si>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</si>
  <si>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</si>
  <si>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</si>
  <si>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</si>
  <si>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</si>
  <si>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</si>
  <si>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</si>
  <si>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</si>
  <si>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</si>
  <si>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</si>
  <si>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</si>
  <si>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</si>
  <si>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</si>
  <si>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</si>
  <si>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</si>
  <si>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</si>
  <si>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</si>
  <si>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</si>
  <si>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</si>
  <si>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</si>
  <si>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</si>
  <si>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</si>
  <si>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</si>
  <si>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</si>
  <si>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</si>
  <si>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</si>
  <si>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</si>
  <si>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</si>
  <si>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</si>
  <si>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</si>
  <si>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</si>
  <si>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</si>
  <si>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</si>
  <si>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</si>
  <si>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</si>
  <si>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</si>
  <si>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</si>
  <si>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</si>
  <si>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</si>
  <si>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</si>
  <si>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</si>
  <si>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</si>
  <si>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</si>
  <si>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</si>
  <si>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</si>
  <si>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</si>
  <si>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</si>
  <si>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</si>
  <si>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</si>
  <si>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</si>
  <si>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</si>
  <si>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</si>
  <si>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</si>
  <si>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</si>
  <si>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</si>
  <si>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</si>
  <si>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</si>
  <si>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</si>
  <si>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</si>
  <si>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</si>
  <si>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</si>
  <si>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</si>
  <si>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</si>
  <si>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</si>
  <si>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</si>
  <si>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</si>
  <si>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</si>
  <si>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</si>
  <si>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</si>
  <si>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</si>
  <si>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</si>
  <si>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</si>
  <si>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</si>
  <si>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</si>
  <si>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</si>
  <si>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</si>
  <si>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</si>
  <si>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</si>
  <si>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</si>
  <si>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</si>
  <si>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</si>
  <si>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</si>
  <si>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</si>
  <si>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</si>
  <si>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</si>
  <si>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</si>
  <si>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</si>
  <si>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</si>
  <si>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</si>
  <si>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</si>
  <si>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</si>
  <si>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</si>
  <si>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</si>
  <si>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</si>
  <si>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</si>
  <si>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</si>
  <si>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</si>
  <si>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</si>
  <si>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</si>
  <si>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</si>
  <si>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</si>
  <si>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</si>
  <si>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</si>
  <si>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</si>
  <si>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</si>
  <si>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</si>
  <si>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</si>
  <si>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</si>
  <si>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</si>
  <si>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</si>
  <si>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</si>
  <si>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</si>
  <si>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</si>
  <si>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</si>
  <si>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</si>
  <si>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</si>
  <si>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</si>
  <si>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</si>
  <si>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</si>
  <si>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</si>
  <si>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</si>
  <si>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</si>
  <si>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</si>
  <si>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</si>
  <si>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</si>
  <si>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</si>
  <si>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</si>
  <si>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</si>
  <si>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</si>
  <si>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</si>
  <si>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</si>
  <si>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</si>
  <si>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</si>
  <si>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</si>
  <si>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</si>
  <si>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</si>
  <si>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</si>
  <si>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</si>
  <si>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</si>
  <si>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</si>
  <si>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</si>
  <si>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</si>
  <si>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</si>
  <si>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</si>
  <si>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</si>
  <si>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</si>
  <si>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</si>
  <si>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</si>
  <si>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</si>
  <si>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</si>
  <si>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</si>
  <si>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</si>
  <si>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</si>
  <si>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</si>
  <si>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</si>
  <si>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</si>
  <si>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</si>
  <si>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</si>
  <si>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</si>
  <si>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</si>
  <si>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</si>
  <si>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</si>
  <si>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</si>
  <si>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</si>
  <si>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</si>
  <si>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</si>
  <si>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</si>
  <si>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</si>
  <si>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</si>
  <si>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</si>
  <si>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</si>
  <si>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</si>
  <si>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</si>
  <si>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</si>
  <si>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</si>
  <si>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</si>
  <si>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</si>
  <si>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</si>
  <si>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</si>
  <si>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</si>
  <si>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</si>
  <si>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</si>
  <si>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</si>
  <si>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</si>
  <si>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</si>
  <si>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</si>
  <si>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</si>
  <si>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</si>
  <si>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</si>
  <si>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</si>
  <si>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</si>
  <si>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</si>
  <si>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</si>
  <si>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</si>
  <si>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</si>
  <si>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</si>
  <si>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</si>
  <si>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</si>
  <si>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</si>
  <si>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</si>
  <si>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</si>
  <si>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</si>
  <si>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</si>
  <si>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</si>
  <si>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</si>
  <si>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</si>
  <si>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</si>
  <si>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</si>
  <si>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</si>
  <si>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</si>
  <si>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</si>
  <si>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</si>
  <si>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</si>
  <si>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</si>
  <si>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</si>
  <si>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</si>
  <si>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</si>
  <si>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</si>
  <si>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</si>
  <si>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</si>
  <si>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</si>
  <si>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</si>
  <si>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</si>
  <si>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</si>
  <si>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</si>
  <si>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</si>
  <si>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</si>
  <si>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</si>
  <si>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</si>
  <si>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</si>
  <si>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</si>
  <si>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</si>
  <si>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</si>
  <si>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</si>
  <si>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</si>
  <si>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</si>
  <si>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</si>
  <si>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</si>
  <si>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</si>
  <si>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</si>
  <si>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</si>
  <si>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</si>
  <si>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</si>
  <si>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</si>
  <si>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</si>
  <si>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</si>
  <si>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</si>
  <si>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</si>
  <si>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</si>
  <si>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</si>
  <si>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</si>
  <si>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</si>
  <si>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</si>
  <si>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</si>
  <si>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</si>
  <si>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</si>
  <si>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</si>
  <si>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</si>
  <si>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</si>
  <si>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</si>
  <si>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</si>
  <si>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</si>
  <si>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</si>
  <si>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</si>
  <si>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</si>
  <si>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</si>
  <si>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</si>
  <si>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</si>
  <si>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</si>
  <si>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</si>
  <si>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</si>
  <si>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</si>
  <si>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</si>
  <si>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</si>
  <si>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</si>
  <si>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</si>
  <si>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</si>
  <si>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</si>
  <si>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</si>
  <si>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</si>
  <si>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</si>
  <si>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</si>
  <si>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</si>
  <si>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</si>
  <si>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</si>
  <si>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</si>
  <si>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</si>
  <si>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</si>
  <si>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</si>
  <si>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</si>
  <si>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</si>
  <si>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</si>
  <si>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</si>
  <si>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</si>
  <si>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</si>
  <si>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</si>
  <si>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</si>
  <si>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</si>
  <si>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</si>
  <si>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</si>
  <si>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</si>
  <si>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</si>
  <si>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</si>
  <si>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</si>
  <si>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</si>
  <si>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</si>
  <si>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</si>
  <si>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</si>
  <si>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</si>
  <si>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</si>
  <si>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</si>
  <si>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</si>
  <si>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</si>
  <si>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</si>
  <si>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</si>
  <si>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</si>
  <si>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</si>
  <si>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</si>
  <si>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</si>
  <si>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</si>
  <si>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</si>
  <si>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</si>
  <si>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</si>
  <si>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</si>
  <si>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</si>
  <si>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</si>
  <si>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</si>
  <si>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</si>
  <si>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</si>
  <si>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</si>
  <si>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</si>
  <si>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</si>
  <si>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</si>
  <si>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</si>
  <si>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</si>
  <si>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</si>
  <si>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</si>
  <si>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</si>
  <si>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</si>
  <si>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</si>
  <si>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</si>
  <si>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</si>
  <si>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</si>
  <si>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</si>
  <si>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</si>
  <si>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</si>
  <si>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</si>
  <si>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</si>
  <si>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</si>
  <si>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</si>
  <si>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</si>
  <si>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</si>
  <si>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</si>
  <si>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</si>
  <si>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</si>
  <si>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</si>
  <si>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</si>
  <si>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</si>
  <si>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</si>
  <si>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</si>
  <si>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</si>
  <si>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</si>
  <si>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</si>
  <si>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</si>
  <si>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</si>
  <si>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</si>
  <si>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</si>
  <si>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</si>
  <si>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</si>
  <si>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</si>
  <si>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</si>
  <si>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</si>
  <si>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</si>
  <si>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</si>
  <si>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</si>
  <si>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</si>
  <si>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</si>
  <si>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</si>
  <si>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</si>
  <si>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</si>
  <si>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</si>
  <si>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</si>
  <si>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</si>
  <si>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</si>
  <si>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</si>
  <si>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</si>
  <si>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</si>
  <si>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</si>
  <si>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</si>
  <si>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</si>
  <si>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</si>
  <si>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</si>
  <si>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</si>
  <si>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</si>
  <si>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</si>
  <si>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</si>
  <si>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</si>
  <si>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</si>
  <si>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</si>
  <si>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</si>
  <si>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</si>
  <si>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</si>
  <si>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</si>
  <si>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</si>
  <si>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</si>
  <si>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</si>
  <si>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</si>
  <si>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</si>
  <si>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</si>
  <si>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</si>
  <si>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</si>
  <si>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</si>
  <si>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</si>
  <si>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</si>
  <si>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</si>
  <si>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</si>
  <si>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</si>
  <si>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</si>
  <si>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</si>
  <si>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</si>
  <si>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</si>
  <si>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</si>
  <si>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</si>
  <si>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</si>
  <si>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</si>
  <si>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</si>
  <si>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</si>
  <si>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</si>
  <si>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</si>
  <si>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</si>
  <si>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</si>
  <si>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</si>
  <si>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</si>
  <si>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</si>
  <si>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</si>
  <si>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</si>
  <si>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</si>
  <si>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</si>
  <si>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</si>
  <si>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</si>
  <si>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</si>
  <si>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</si>
  <si>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</si>
  <si>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</si>
  <si>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</si>
  <si>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</si>
  <si>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</si>
  <si>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</si>
  <si>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</si>
  <si>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</si>
  <si>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</si>
  <si>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</si>
  <si>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</si>
  <si>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</si>
  <si>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</si>
  <si>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</si>
  <si>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</si>
  <si>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</si>
  <si>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</si>
  <si>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</si>
  <si>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</si>
  <si>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</si>
  <si>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</si>
  <si>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</si>
  <si>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</si>
  <si>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</si>
  <si>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</si>
  <si>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</si>
  <si>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</si>
  <si>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</si>
  <si>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</si>
  <si>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</si>
  <si>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</si>
  <si>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</si>
  <si>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</si>
  <si>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</si>
  <si>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</si>
  <si>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</si>
  <si>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</si>
  <si>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</si>
  <si>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</si>
  <si>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</si>
  <si>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</si>
  <si>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</si>
  <si>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</si>
  <si>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</si>
  <si>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</si>
  <si>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</si>
  <si>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</si>
  <si>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</si>
  <si>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</si>
  <si>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</si>
  <si>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</si>
  <si>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</si>
  <si>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</si>
  <si>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</si>
  <si>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</si>
  <si>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</si>
  <si>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</si>
  <si>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</si>
  <si>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</si>
  <si>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</si>
  <si>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</si>
  <si>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</si>
  <si>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</si>
  <si>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</si>
  <si>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</si>
  <si>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</si>
  <si>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</si>
  <si>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</si>
  <si>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</si>
  <si>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</si>
  <si>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</si>
  <si>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</si>
  <si>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</si>
  <si>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</si>
  <si>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</si>
  <si>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</si>
  <si>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</si>
  <si>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</si>
  <si>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</si>
  <si>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</si>
  <si>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</si>
  <si>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</si>
  <si>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</si>
  <si>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</si>
  <si>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</si>
  <si>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</si>
  <si>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</si>
  <si>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</si>
  <si>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</si>
  <si>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</si>
  <si>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</si>
  <si>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</si>
  <si>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</si>
  <si>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</si>
  <si>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</si>
  <si>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</si>
  <si>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</si>
  <si>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</si>
  <si>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</si>
  <si>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</si>
  <si>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</si>
  <si>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</si>
  <si>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</si>
  <si>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</si>
  <si>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</si>
  <si>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</si>
  <si>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</si>
  <si>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</si>
  <si>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</si>
  <si>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</si>
  <si>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</si>
  <si>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</si>
  <si>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</si>
  <si>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</si>
  <si>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</si>
  <si>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</si>
  <si>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</si>
  <si>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</si>
  <si>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</si>
  <si>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</si>
  <si>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</si>
  <si>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</si>
  <si>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</si>
  <si>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</si>
  <si>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</si>
  <si>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</si>
  <si>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</si>
  <si>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</si>
  <si>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</si>
  <si>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</si>
  <si>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</si>
  <si>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</si>
  <si>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</si>
  <si>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</si>
  <si>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</si>
  <si>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</si>
  <si>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</si>
  <si>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</si>
  <si>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</si>
  <si>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</si>
  <si>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</si>
  <si>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</si>
  <si>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</si>
  <si>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</si>
  <si>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</si>
  <si>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</si>
  <si>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</si>
  <si>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</si>
  <si>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</si>
  <si>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</si>
  <si>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</si>
  <si>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</si>
  <si>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</si>
  <si>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</si>
  <si>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</si>
  <si>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</si>
  <si>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</si>
  <si>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</si>
  <si>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</si>
  <si>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</si>
  <si>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</si>
  <si>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</si>
  <si>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</si>
  <si>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</si>
  <si>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</si>
  <si>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</si>
  <si>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</si>
  <si>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</si>
  <si>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</si>
  <si>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</si>
  <si>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</si>
  <si>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</si>
  <si>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</si>
  <si>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</si>
  <si>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</si>
  <si>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</si>
  <si>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</si>
  <si>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</si>
  <si>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</si>
  <si>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</si>
  <si>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</si>
  <si>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</si>
  <si>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</si>
  <si>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</si>
  <si>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</si>
  <si>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</si>
  <si>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</si>
  <si>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</si>
  <si>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</si>
  <si>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</si>
  <si>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</si>
  <si>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</si>
  <si>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</si>
  <si>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</si>
  <si>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</si>
  <si>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</si>
  <si>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</si>
  <si>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</si>
  <si>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</si>
  <si>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</si>
  <si>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</si>
  <si>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</si>
  <si>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</si>
  <si>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</si>
  <si>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</si>
  <si>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</si>
  <si>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</si>
  <si>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</si>
  <si>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</si>
  <si>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</si>
  <si>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</si>
  <si>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</si>
  <si>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</si>
  <si>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</si>
  <si>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</si>
  <si>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</si>
  <si>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</si>
  <si>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</si>
  <si>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</si>
  <si>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</si>
  <si>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</si>
  <si>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</si>
  <si>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</si>
  <si>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</si>
  <si>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</si>
  <si>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</si>
  <si>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</si>
  <si>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</si>
  <si>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</si>
  <si>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</si>
  <si>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</si>
  <si>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</si>
  <si>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</si>
  <si>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</si>
  <si>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</si>
  <si>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</si>
  <si>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</si>
  <si>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</si>
  <si>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</si>
  <si>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</si>
  <si>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</si>
  <si>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</si>
  <si>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</si>
  <si>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</si>
  <si>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</si>
  <si>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</si>
  <si>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</si>
  <si>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</si>
  <si>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</si>
  <si>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</si>
  <si>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</si>
  <si>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</si>
  <si>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</si>
  <si>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</si>
  <si>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</si>
  <si>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</si>
  <si>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</si>
  <si>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</si>
  <si>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</si>
  <si>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</si>
  <si>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</si>
  <si>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</si>
  <si>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</si>
  <si>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</si>
  <si>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</si>
  <si>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</si>
  <si>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</si>
  <si>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</si>
  <si>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</si>
  <si>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</si>
  <si>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</si>
  <si>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</si>
  <si>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</si>
  <si>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</si>
  <si>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</si>
  <si>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</si>
  <si>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</si>
  <si>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</si>
  <si>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</si>
  <si>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</si>
  <si>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</si>
  <si>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</si>
  <si>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</si>
  <si>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</si>
  <si>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</si>
  <si>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</si>
  <si>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</si>
  <si>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</si>
  <si>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</si>
  <si>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</si>
  <si>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</si>
  <si>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</si>
  <si>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</si>
  <si>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</si>
  <si>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</si>
  <si>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</si>
  <si>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</si>
  <si>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</si>
  <si>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</si>
  <si>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</si>
  <si>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</si>
  <si>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</si>
  <si>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</si>
  <si>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</si>
  <si>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</si>
  <si>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</si>
  <si>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</si>
  <si>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</si>
  <si>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</si>
  <si>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</si>
  <si>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</si>
  <si>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</si>
  <si>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</si>
  <si>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</si>
  <si>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</si>
  <si>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</si>
  <si>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</si>
  <si>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</si>
  <si>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</si>
  <si>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</si>
  <si>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</si>
  <si>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</si>
  <si>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</si>
  <si>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</si>
  <si>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</si>
  <si>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</si>
  <si>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</si>
  <si>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</si>
  <si>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</si>
  <si>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</si>
  <si>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</si>
  <si>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</si>
  <si>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</si>
  <si>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</si>
  <si>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</si>
  <si>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</si>
  <si>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</si>
  <si>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</si>
  <si>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</si>
  <si>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</si>
  <si>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</si>
  <si>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</si>
  <si>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</si>
  <si>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</si>
  <si>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</si>
  <si>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</si>
  <si>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</si>
  <si>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</si>
  <si>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</si>
  <si>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</si>
  <si>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</si>
  <si>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</si>
  <si>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</si>
  <si>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</si>
  <si>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</si>
  <si>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</si>
  <si>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</si>
  <si>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</si>
  <si>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</si>
  <si>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</si>
  <si>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</si>
  <si>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</si>
  <si>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</si>
  <si>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</si>
  <si>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</si>
  <si>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</si>
  <si>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</si>
  <si>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</si>
  <si>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</si>
  <si>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</si>
  <si>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</si>
  <si>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</si>
  <si>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</si>
  <si>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</si>
  <si>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</si>
  <si>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</si>
  <si>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</si>
  <si>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</si>
  <si>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</si>
  <si>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</si>
  <si>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</si>
  <si>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</si>
  <si>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</si>
  <si>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</si>
  <si>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</si>
  <si>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</si>
  <si>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</si>
  <si>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</si>
  <si>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</si>
  <si>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</si>
  <si>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</si>
  <si>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</si>
  <si>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</si>
  <si>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</si>
  <si>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</si>
  <si>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</si>
  <si>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</si>
  <si>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</si>
  <si>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</si>
  <si>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</si>
  <si>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</si>
  <si>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</si>
  <si>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</si>
  <si>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</si>
  <si>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</si>
  <si>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</si>
  <si>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</si>
  <si>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</si>
  <si>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</si>
  <si>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</si>
  <si>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</si>
  <si>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</si>
  <si>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</si>
  <si>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</si>
  <si>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</si>
  <si>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</si>
  <si>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</si>
  <si>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</si>
  <si>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</si>
  <si>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</si>
  <si>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</si>
  <si>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</si>
  <si>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</si>
  <si>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</si>
  <si>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</si>
  <si>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</si>
  <si>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</si>
  <si>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</si>
  <si>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</si>
  <si>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</si>
  <si>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</si>
  <si>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</si>
  <si>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</si>
  <si>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</si>
  <si>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</si>
  <si>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</si>
  <si>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</si>
  <si>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</si>
  <si>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</si>
  <si>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</si>
  <si>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</si>
  <si>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</si>
  <si>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</si>
  <si>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</si>
  <si>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</si>
  <si>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</si>
  <si>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</si>
  <si>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</si>
  <si>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</si>
  <si>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</si>
  <si>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</si>
  <si>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</si>
  <si>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</si>
  <si>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</si>
  <si>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</si>
  <si>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</si>
  <si>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</si>
  <si>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</si>
  <si>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</si>
  <si>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</si>
  <si>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</si>
  <si>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</si>
  <si>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</si>
  <si>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</si>
  <si>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</si>
  <si>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</si>
  <si>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</si>
  <si>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</si>
  <si>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</si>
  <si>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</si>
  <si>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</si>
  <si>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</si>
  <si>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</si>
  <si>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</si>
  <si>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</si>
  <si>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</si>
  <si>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</si>
  <si>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</si>
  <si>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</si>
  <si>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</si>
  <si>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</si>
  <si>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</si>
  <si>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</si>
  <si>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</si>
  <si>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</si>
  <si>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</si>
  <si>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</si>
  <si>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</si>
  <si>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</si>
  <si>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</si>
  <si>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</si>
  <si>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</si>
  <si>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</si>
  <si>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</si>
  <si>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</si>
  <si>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</si>
  <si>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</si>
  <si>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</si>
  <si>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</si>
  <si>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</si>
  <si>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</si>
  <si>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</si>
  <si>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</si>
  <si>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</si>
  <si>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</si>
  <si>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</si>
  <si>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</si>
  <si>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</si>
  <si>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</si>
  <si>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</si>
  <si>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</si>
  <si>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</si>
  <si>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</si>
  <si>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</si>
  <si>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</si>
  <si>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</si>
  <si>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</si>
  <si>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</si>
  <si>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</si>
  <si>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</si>
  <si>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</si>
  <si>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</si>
  <si>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</si>
  <si>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</si>
  <si>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</si>
  <si>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</si>
  <si>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</si>
  <si>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</si>
  <si>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</si>
  <si>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</si>
  <si>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</si>
  <si>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</si>
  <si>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</si>
  <si>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</si>
  <si>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</si>
  <si>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</si>
  <si>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</si>
  <si>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</si>
  <si>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</si>
  <si>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</si>
  <si>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</si>
  <si>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</si>
  <si>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</si>
  <si>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</si>
  <si>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</si>
  <si>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</si>
  <si>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</si>
  <si>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</si>
  <si>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</si>
  <si>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</si>
  <si>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</si>
  <si>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</si>
  <si>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</si>
  <si>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</si>
  <si>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</si>
  <si>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</si>
  <si>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</si>
  <si>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</si>
  <si>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</si>
  <si>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</si>
  <si>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</si>
  <si>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</si>
  <si>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</si>
  <si>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</si>
  <si>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</si>
  <si>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</si>
  <si>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</si>
  <si>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</si>
  <si>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</si>
  <si>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</si>
  <si>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</si>
  <si>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</si>
  <si>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</si>
  <si>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</si>
  <si>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</si>
  <si>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</si>
  <si>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</si>
  <si>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</si>
  <si>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</si>
  <si>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</si>
  <si>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</si>
  <si>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</si>
  <si>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</si>
  <si>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</si>
  <si>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</si>
  <si>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</si>
  <si>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</si>
  <si>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</si>
  <si>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</si>
  <si>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</si>
  <si>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</si>
  <si>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</si>
  <si>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</si>
  <si>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</si>
  <si>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</si>
  <si>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</si>
  <si>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</si>
  <si>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</si>
  <si>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</si>
  <si>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</si>
  <si>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</si>
  <si>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</si>
  <si>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</si>
  <si>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</si>
  <si>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</si>
  <si>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</si>
  <si>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</si>
  <si>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</si>
  <si>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</si>
  <si>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</si>
  <si>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</si>
  <si>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</si>
  <si>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</si>
  <si>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</si>
  <si>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</si>
  <si>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</si>
  <si>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</si>
  <si>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</si>
  <si>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</si>
  <si>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</si>
  <si>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</si>
  <si>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</si>
  <si>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</si>
  <si>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</si>
  <si>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</si>
  <si>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</si>
  <si>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</si>
  <si>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</si>
  <si>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</si>
  <si>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</si>
  <si>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</si>
  <si>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</si>
  <si>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</si>
  <si>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</si>
  <si>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</si>
  <si>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</si>
  <si>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</si>
  <si>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</si>
  <si>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</si>
  <si>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</si>
  <si>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</si>
  <si>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</si>
  <si>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</si>
  <si>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</si>
  <si>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</si>
  <si>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</si>
  <si>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</si>
  <si>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</si>
  <si>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</si>
  <si>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</si>
  <si>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</si>
  <si>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</si>
  <si>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</si>
  <si>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</si>
  <si>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</si>
  <si>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</si>
  <si>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</si>
  <si>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</si>
  <si>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</si>
  <si>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</si>
  <si>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</si>
  <si>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</si>
  <si>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</si>
  <si>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</si>
  <si>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</si>
  <si>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</si>
  <si>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</si>
  <si>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</si>
  <si>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</si>
  <si>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</si>
  <si>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</si>
  <si>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</si>
  <si>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</si>
  <si>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</si>
  <si>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</si>
  <si>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</si>
  <si>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</si>
  <si>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</si>
  <si>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</si>
  <si>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</si>
  <si>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</si>
  <si>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</si>
  <si>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</si>
  <si>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</si>
  <si>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</si>
  <si>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</si>
  <si>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</si>
  <si>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</si>
  <si>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</si>
  <si>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</si>
  <si>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</si>
  <si>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</si>
  <si>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</si>
  <si>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</si>
  <si>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</si>
  <si>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</si>
  <si>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</si>
  <si>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</si>
  <si>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</si>
  <si>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</si>
  <si>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</si>
  <si>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</si>
  <si>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</si>
  <si>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</si>
  <si>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</si>
  <si>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</si>
  <si>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</si>
  <si>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</si>
  <si>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</si>
  <si>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</si>
  <si>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</si>
  <si>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</si>
  <si>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</si>
  <si>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</si>
  <si>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</si>
  <si>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</si>
  <si>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</si>
  <si>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</si>
  <si>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</si>
  <si>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</si>
  <si>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</si>
  <si>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</si>
  <si>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</si>
  <si>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</si>
  <si>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</si>
  <si>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</si>
  <si>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</si>
  <si>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</si>
  <si>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</si>
  <si>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</si>
  <si>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</si>
  <si>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</si>
  <si>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</si>
  <si>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</si>
  <si>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</si>
  <si>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</si>
  <si>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</si>
  <si>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</si>
  <si>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</si>
  <si>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</si>
  <si>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</si>
  <si>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</si>
  <si>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</si>
  <si>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</si>
  <si>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</si>
  <si>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</si>
  <si>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</si>
  <si>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</si>
  <si>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</si>
  <si>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</si>
  <si>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</si>
  <si>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</si>
  <si>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</si>
  <si>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</si>
  <si>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</si>
  <si>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</si>
  <si>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</si>
  <si>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</si>
  <si>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</si>
  <si>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</si>
  <si>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</si>
  <si>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</si>
  <si>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</si>
  <si>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</si>
  <si>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</si>
  <si>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</si>
  <si>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</si>
  <si>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</si>
  <si>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</si>
  <si>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</si>
  <si>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</si>
  <si>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</si>
  <si>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</si>
  <si>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</si>
  <si>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</si>
  <si>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</si>
  <si>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</si>
  <si>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</si>
  <si>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</si>
  <si>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</si>
  <si>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</si>
  <si>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</si>
  <si>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</si>
  <si>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</si>
  <si>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</si>
  <si>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</si>
  <si>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</si>
  <si>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</si>
  <si>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</si>
  <si>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</si>
  <si>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</si>
  <si>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</si>
  <si>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</si>
  <si>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</si>
  <si>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</si>
  <si>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</si>
  <si>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</si>
  <si>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</si>
  <si>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</si>
  <si>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</si>
  <si>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</si>
  <si>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</si>
  <si>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</si>
  <si>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</si>
  <si>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</si>
  <si>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</si>
  <si>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</si>
  <si>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</si>
  <si>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</si>
  <si>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</si>
  <si>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</si>
  <si>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</si>
  <si>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</si>
  <si>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</si>
  <si>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</si>
  <si>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</si>
  <si>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</si>
  <si>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</si>
  <si>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</si>
  <si>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</si>
  <si>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</si>
  <si>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</si>
  <si>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</si>
  <si>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</si>
  <si>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</si>
  <si>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</si>
  <si>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</si>
  <si>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</si>
  <si>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</si>
  <si>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</si>
  <si>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</si>
  <si>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</si>
  <si>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</si>
  <si>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</si>
  <si>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</si>
  <si>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</si>
  <si>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</si>
  <si>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</si>
  <si>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</si>
  <si>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</si>
  <si>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</si>
  <si>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</si>
  <si>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</si>
  <si>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</si>
  <si>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</si>
  <si>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</si>
  <si>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</si>
  <si>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</si>
  <si>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</si>
  <si>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</si>
  <si>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</si>
  <si>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</si>
  <si>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</si>
  <si>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</si>
  <si>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</si>
  <si>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</si>
  <si>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</si>
  <si>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</si>
  <si>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</si>
  <si>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</si>
  <si>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</si>
  <si>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</si>
  <si>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</si>
  <si>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</si>
  <si>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</si>
  <si>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</si>
  <si>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</si>
  <si>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</si>
  <si>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</si>
  <si>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</si>
  <si>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</si>
  <si>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</si>
  <si>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</si>
  <si>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</si>
  <si>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</si>
  <si>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</si>
  <si>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</si>
  <si>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</si>
  <si>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</si>
  <si>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</si>
  <si>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</si>
  <si>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</si>
  <si>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</si>
  <si>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</si>
  <si>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</si>
  <si>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</si>
  <si>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</si>
  <si>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</si>
  <si>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</si>
  <si>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</si>
  <si>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</si>
  <si>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</si>
  <si>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</si>
  <si>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</si>
  <si>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</si>
  <si>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</si>
  <si>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</si>
  <si>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</si>
  <si>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</si>
  <si>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</si>
  <si>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</si>
  <si>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</si>
  <si>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</si>
  <si>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</si>
  <si>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</si>
  <si>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</si>
  <si>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</si>
  <si>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</si>
  <si>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</si>
  <si>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</si>
  <si>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</si>
  <si>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</si>
  <si>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</si>
  <si>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</si>
  <si>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</si>
  <si>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</si>
  <si>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</si>
  <si>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</si>
  <si>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</si>
  <si>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</si>
  <si>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</si>
  <si>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</si>
  <si>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</si>
  <si>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</si>
  <si>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</si>
  <si>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</si>
  <si>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</si>
  <si>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</si>
  <si>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</si>
  <si>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</si>
  <si>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</si>
  <si>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</si>
  <si>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</si>
  <si>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</si>
  <si>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</si>
  <si>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</si>
  <si>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</si>
  <si>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</si>
  <si>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</si>
  <si>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</si>
  <si>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</si>
  <si>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</si>
  <si>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</si>
  <si>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</si>
  <si>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</si>
  <si>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</si>
  <si>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</si>
  <si>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</si>
  <si>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</si>
  <si>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</si>
  <si>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</si>
  <si>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</si>
  <si>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</si>
  <si>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</si>
  <si>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</si>
  <si>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</si>
  <si>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</si>
  <si>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</si>
  <si>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</si>
  <si>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</si>
  <si>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</si>
  <si>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</si>
  <si>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</si>
  <si>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</si>
  <si>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</si>
  <si>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</si>
  <si>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</si>
  <si>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</si>
  <si>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</si>
  <si>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</si>
  <si>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</si>
  <si>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</si>
  <si>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</si>
  <si>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</si>
  <si>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</si>
  <si>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</si>
  <si>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</si>
  <si>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</si>
  <si>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</si>
  <si>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</si>
  <si>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</si>
  <si>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</si>
  <si>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</si>
  <si>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</si>
  <si>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</si>
  <si>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</si>
  <si>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</si>
  <si>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</si>
  <si>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</si>
  <si>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</si>
  <si>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</si>
  <si>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</si>
  <si>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</si>
  <si>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</si>
  <si>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</si>
  <si>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</si>
  <si>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</si>
  <si>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</si>
  <si>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</si>
  <si>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</si>
  <si>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</si>
  <si>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</si>
  <si>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</si>
  <si>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</si>
  <si>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</si>
  <si>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</si>
  <si>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</si>
  <si>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</si>
  <si>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</si>
  <si>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</si>
  <si>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</si>
  <si>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</si>
  <si>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</si>
  <si>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</si>
  <si>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</si>
  <si>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</si>
  <si>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</si>
  <si>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</si>
  <si>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</si>
  <si>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</si>
  <si>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</si>
  <si>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</si>
  <si>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</si>
  <si>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</si>
  <si>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</si>
  <si>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</si>
  <si>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</si>
  <si>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</si>
  <si>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</si>
  <si>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</si>
  <si>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</si>
  <si>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</si>
  <si>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</si>
  <si>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</si>
  <si>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</si>
  <si>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</si>
  <si>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</si>
  <si>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</si>
  <si>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</si>
  <si>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</si>
  <si>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</si>
  <si>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</si>
  <si>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</si>
  <si>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</si>
  <si>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</si>
  <si>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</si>
  <si>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</si>
  <si>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</si>
  <si>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</si>
  <si>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</si>
  <si>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</si>
  <si>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</si>
  <si>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</si>
  <si>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</si>
  <si>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</si>
  <si>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</si>
  <si>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</si>
  <si>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</si>
  <si>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</si>
  <si>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</si>
  <si>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</si>
  <si>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</si>
  <si>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</si>
  <si>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</si>
  <si>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</si>
  <si>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</si>
  <si>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</si>
  <si>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</si>
  <si>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</si>
  <si>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</si>
  <si>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</si>
  <si>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</si>
  <si>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</si>
  <si>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</si>
  <si>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</si>
  <si>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</si>
  <si>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</si>
  <si>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</si>
  <si>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</si>
  <si>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</si>
  <si>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</si>
  <si>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</si>
  <si>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</si>
  <si>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</si>
  <si>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</si>
  <si>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</si>
  <si>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</si>
  <si>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</si>
  <si>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</si>
  <si>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</si>
  <si>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</si>
  <si>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</si>
  <si>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</si>
  <si>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</si>
  <si>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</si>
  <si>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</si>
  <si>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</si>
  <si>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</si>
  <si>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</si>
  <si>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</si>
  <si>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</si>
  <si>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</si>
  <si>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</si>
  <si>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</si>
  <si>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</si>
  <si>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</si>
  <si>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</si>
  <si>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</si>
  <si>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</si>
  <si>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</si>
  <si>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</si>
  <si>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</si>
  <si>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</si>
  <si>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</si>
  <si>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</si>
  <si>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</si>
  <si>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</si>
  <si>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</si>
  <si>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</si>
  <si>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</si>
  <si>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</si>
  <si>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</si>
  <si>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</si>
  <si>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</si>
  <si>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</si>
  <si>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</si>
  <si>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</si>
  <si>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</si>
  <si>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</si>
  <si>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</si>
  <si>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</si>
  <si>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</si>
  <si>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</si>
  <si>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</si>
  <si>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</si>
  <si>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</si>
  <si>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</si>
  <si>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</si>
  <si>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</si>
  <si>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</si>
  <si>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</si>
  <si>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</si>
  <si>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</si>
  <si>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</si>
  <si>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</si>
  <si>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</si>
  <si>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</si>
  <si>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</si>
  <si>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</si>
  <si>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</si>
  <si>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</si>
  <si>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</si>
  <si>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</si>
  <si>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</si>
  <si>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</si>
  <si>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</si>
  <si>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</si>
  <si>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</si>
  <si>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</si>
  <si>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</si>
  <si>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</si>
  <si>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</si>
  <si>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</si>
  <si>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</si>
  <si>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</si>
  <si>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</si>
  <si>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</si>
  <si>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</si>
  <si>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</si>
  <si>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</si>
  <si>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</si>
  <si>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</si>
  <si>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</si>
  <si>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</si>
  <si>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</si>
  <si>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</si>
  <si>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</si>
  <si>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</si>
  <si>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</si>
  <si>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</si>
  <si>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</si>
  <si>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</si>
  <si>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</si>
  <si>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</si>
  <si>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</si>
  <si>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</si>
  <si>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</si>
  <si>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</si>
  <si>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</si>
  <si>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</si>
  <si>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</si>
  <si>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</si>
  <si>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</si>
  <si>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</si>
  <si>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</si>
  <si>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</si>
  <si>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</si>
  <si>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</si>
  <si>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</si>
  <si>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</si>
  <si>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</si>
  <si>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</si>
  <si>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</si>
  <si>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</si>
  <si>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</si>
  <si>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</si>
  <si>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</si>
  <si>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</si>
  <si>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</si>
  <si>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</si>
  <si>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</si>
  <si>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</si>
  <si>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</si>
  <si>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</si>
  <si>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</si>
  <si>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</si>
  <si>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</si>
  <si>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</si>
  <si>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</si>
  <si>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</si>
  <si>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</si>
  <si>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</si>
  <si>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</si>
  <si>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</si>
  <si>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</si>
  <si>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</si>
  <si>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</si>
  <si>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</si>
  <si>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</si>
  <si>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</si>
  <si>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</si>
  <si>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</si>
  <si>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</si>
  <si>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</si>
  <si>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</si>
  <si>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</si>
  <si>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</si>
  <si>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</si>
  <si>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</si>
  <si>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</si>
  <si>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</si>
  <si>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</si>
  <si>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</si>
  <si>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</si>
  <si>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</si>
  <si>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</si>
  <si>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</si>
  <si>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</si>
  <si>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</si>
  <si>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</si>
  <si>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</si>
  <si>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</si>
  <si>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</si>
  <si>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</si>
  <si>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</si>
  <si>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</si>
  <si>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</si>
  <si>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</si>
  <si>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</si>
  <si>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</si>
  <si>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</si>
  <si>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</si>
  <si>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</si>
  <si>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</si>
  <si>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</si>
  <si>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</si>
  <si>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</si>
  <si>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</si>
  <si>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</si>
  <si>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</si>
  <si>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</si>
  <si>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</si>
  <si>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</si>
  <si>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</si>
  <si>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</si>
  <si>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</si>
  <si>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</si>
  <si>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</si>
  <si>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</si>
  <si>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</si>
  <si>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</si>
  <si>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</si>
  <si>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</si>
  <si>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</si>
  <si>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</si>
  <si>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</si>
  <si>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</si>
  <si>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</si>
  <si>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</si>
  <si>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</si>
  <si>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</si>
  <si>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</si>
  <si>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</si>
  <si>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</si>
  <si>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</si>
  <si>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</si>
  <si>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</si>
  <si>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</si>
  <si>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</si>
  <si>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</si>
  <si>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</si>
  <si>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</si>
  <si>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</si>
  <si>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</si>
  <si>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</si>
  <si>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</si>
  <si>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</si>
  <si>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</si>
  <si>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</si>
  <si>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</si>
  <si>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</si>
  <si>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</si>
  <si>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</si>
  <si>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</si>
  <si>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</si>
  <si>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</si>
  <si>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</si>
  <si>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</si>
  <si>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</si>
  <si>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</si>
  <si>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</si>
  <si>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</si>
  <si>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</si>
  <si>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</si>
  <si>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</si>
  <si>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</si>
  <si>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</si>
  <si>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</si>
  <si>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</si>
  <si>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</si>
  <si>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</si>
  <si>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</si>
  <si>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</si>
  <si>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</si>
  <si>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</si>
  <si>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</si>
  <si>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</si>
  <si>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</si>
  <si>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</si>
  <si>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</si>
  <si>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</si>
  <si>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</si>
  <si>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</si>
  <si>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</si>
  <si>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</si>
  <si>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</si>
  <si>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</si>
  <si>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</si>
  <si>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</si>
  <si>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</si>
  <si>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</si>
  <si>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</si>
  <si>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</si>
  <si>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</si>
  <si>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</si>
  <si>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</si>
  <si>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</si>
  <si>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</si>
  <si>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</si>
  <si>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</si>
  <si>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</si>
  <si>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</si>
  <si>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</si>
  <si>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</si>
  <si>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</si>
  <si>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</si>
  <si>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</si>
  <si>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</si>
  <si>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</si>
  <si>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</si>
  <si>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</si>
  <si>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</si>
  <si>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</si>
  <si>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</si>
  <si>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</si>
  <si>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</si>
  <si>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</si>
  <si>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</si>
  <si>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</si>
  <si>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</si>
  <si>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</si>
  <si>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</si>
  <si>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</si>
  <si>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</si>
  <si>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</si>
  <si>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</si>
  <si>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</si>
  <si>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</si>
  <si>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</si>
  <si>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</si>
  <si>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</si>
  <si>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</si>
  <si>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</si>
  <si>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</si>
  <si>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</si>
  <si>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</si>
  <si>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</si>
  <si>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</si>
  <si>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</si>
  <si>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</si>
  <si>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</si>
  <si>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</si>
  <si>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</si>
  <si>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</si>
  <si>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</si>
  <si>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</si>
  <si>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</si>
  <si>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</si>
  <si>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</si>
  <si>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</si>
  <si>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</si>
  <si>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</si>
  <si>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</si>
  <si>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</si>
  <si>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</si>
  <si>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</si>
  <si>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</si>
  <si>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</si>
  <si>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</si>
  <si>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</si>
  <si>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</si>
  <si>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</si>
  <si>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</si>
  <si>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</si>
  <si>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</si>
  <si>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</si>
  <si>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</si>
  <si>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</si>
  <si>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</si>
  <si>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</si>
  <si>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</si>
  <si>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</si>
  <si>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</si>
  <si>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</si>
  <si>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</si>
  <si>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</si>
  <si>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</si>
  <si>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</si>
  <si>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</si>
  <si>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</si>
  <si>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</si>
  <si>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</si>
  <si>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</si>
  <si>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</si>
  <si>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</si>
  <si>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</si>
  <si>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</si>
  <si>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</si>
  <si>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</si>
  <si>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</si>
  <si>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</si>
  <si>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</si>
  <si>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</si>
  <si>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</si>
  <si>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</si>
  <si>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</si>
  <si>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</si>
  <si>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</si>
  <si>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</si>
  <si>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</si>
  <si>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</si>
  <si>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</si>
  <si>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</si>
  <si>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</si>
  <si>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</si>
  <si>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</si>
  <si>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</si>
  <si>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</si>
  <si>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</si>
  <si>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</si>
  <si>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</si>
  <si>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</si>
  <si>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</si>
  <si>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</si>
  <si>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</si>
  <si>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</si>
  <si>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</si>
  <si>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</si>
  <si>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</si>
  <si>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</si>
  <si>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</si>
  <si>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</si>
  <si>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</si>
  <si>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</si>
  <si>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</si>
  <si>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</si>
  <si>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</si>
  <si>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</si>
  <si>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</si>
  <si>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</si>
  <si>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</si>
  <si>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</si>
  <si>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</si>
  <si>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</si>
  <si>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</si>
  <si>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</si>
  <si>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</si>
  <si>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</si>
  <si>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</si>
  <si>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</si>
  <si>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</si>
  <si>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</si>
  <si>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</si>
  <si>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</si>
  <si>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</si>
  <si>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</si>
  <si>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</si>
  <si>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</si>
  <si>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</si>
  <si>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</si>
  <si>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</si>
  <si>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</si>
  <si>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</si>
  <si>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</si>
  <si>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</si>
  <si>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</si>
  <si>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</si>
  <si>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</si>
  <si>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</si>
  <si>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</si>
  <si>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</si>
  <si>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</si>
  <si>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</si>
  <si>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</si>
  <si>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</si>
  <si>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</si>
  <si>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</si>
  <si>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</si>
  <si>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</si>
  <si>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</si>
  <si>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</si>
  <si>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</si>
  <si>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</si>
  <si>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</si>
  <si>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</si>
  <si>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</si>
  <si>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</si>
  <si>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</si>
  <si>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</si>
  <si>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</si>
  <si>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</si>
  <si>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</si>
  <si>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</si>
  <si>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</si>
  <si>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</si>
  <si>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</si>
  <si>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</si>
  <si>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</si>
  <si>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</si>
  <si>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</si>
  <si>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</si>
  <si>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</si>
  <si>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</si>
  <si>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</si>
  <si>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</si>
  <si>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</si>
  <si>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</si>
  <si>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</si>
  <si>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</si>
  <si>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</si>
  <si>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</si>
  <si>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</si>
  <si>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</si>
  <si>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</si>
  <si>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</si>
  <si>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</si>
  <si>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</si>
  <si>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</si>
  <si>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</si>
  <si>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</si>
  <si>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</si>
  <si>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</si>
  <si>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</si>
  <si>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</si>
  <si>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</si>
  <si>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</si>
  <si>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</si>
  <si>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</si>
  <si>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</si>
  <si>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</si>
  <si>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</si>
  <si>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</si>
  <si>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</si>
  <si>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</si>
  <si>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</si>
  <si>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</si>
  <si>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</si>
  <si>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</si>
  <si>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</si>
  <si>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</si>
  <si>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</si>
  <si>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</si>
  <si>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</si>
  <si>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</si>
  <si>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</si>
  <si>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</si>
  <si>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</si>
  <si>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</si>
  <si>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</si>
  <si>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</si>
  <si>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</si>
  <si>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</si>
  <si>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</si>
  <si>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</si>
  <si>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</si>
  <si>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</si>
  <si>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</si>
  <si>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</si>
  <si>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</si>
  <si>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</si>
  <si>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</si>
  <si>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</si>
  <si>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</si>
  <si>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</si>
  <si>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</si>
  <si>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</si>
  <si>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</si>
  <si>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</si>
  <si>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</si>
  <si>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</si>
  <si>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</si>
  <si>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</si>
  <si>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</si>
  <si>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</si>
  <si>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</si>
  <si>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</si>
  <si>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</si>
  <si>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</si>
  <si>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</si>
  <si>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</si>
  <si>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</si>
  <si>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</si>
  <si>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</si>
  <si>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</si>
  <si>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</si>
  <si>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</si>
  <si>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</si>
  <si>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</si>
  <si>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</si>
  <si>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</si>
  <si>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</si>
  <si>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</si>
  <si>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</si>
  <si>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</si>
  <si>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</si>
  <si>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</si>
  <si>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</si>
  <si>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</si>
  <si>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</si>
  <si>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</si>
  <si>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</si>
  <si>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</si>
  <si>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</si>
  <si>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</si>
  <si>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</si>
  <si>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</si>
  <si>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</si>
  <si>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</si>
  <si>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</si>
  <si>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</si>
  <si>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</si>
  <si>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</si>
  <si>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</si>
  <si>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</si>
  <si>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</si>
  <si>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</si>
  <si>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</si>
  <si>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</si>
  <si>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</si>
  <si>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</si>
  <si>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</si>
  <si>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</si>
  <si>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</si>
  <si>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</si>
  <si>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</si>
  <si>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</si>
  <si>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</si>
  <si>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</si>
  <si>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</si>
  <si>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</si>
  <si>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</si>
  <si>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</si>
  <si>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</si>
  <si>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</si>
  <si>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</si>
  <si>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</si>
  <si>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</si>
  <si>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</si>
  <si>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</si>
  <si>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</si>
  <si>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</si>
  <si>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</si>
  <si>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</si>
  <si>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</si>
  <si>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</si>
  <si>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</si>
  <si>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</si>
  <si>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</si>
  <si>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</si>
  <si>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</si>
  <si>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</si>
  <si>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</si>
  <si>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</si>
  <si>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</si>
  <si>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</si>
  <si>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</si>
  <si>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</si>
  <si>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</si>
  <si>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</si>
  <si>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</si>
  <si>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</si>
  <si>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</si>
  <si>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</si>
  <si>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</si>
  <si>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</si>
  <si>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</si>
  <si>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</si>
  <si>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</si>
  <si>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</si>
  <si>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</si>
  <si>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</si>
  <si>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</si>
  <si>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</si>
  <si>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</si>
  <si>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</si>
  <si>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</si>
  <si>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</si>
  <si>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</si>
  <si>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</si>
  <si>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</si>
  <si>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</si>
  <si>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</si>
  <si>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</si>
  <si>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</si>
  <si>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</si>
  <si>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</si>
  <si>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</si>
  <si>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</si>
  <si>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</si>
  <si>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</si>
  <si>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</si>
  <si>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</si>
  <si>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</si>
  <si>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</si>
  <si>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</si>
  <si>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</si>
  <si>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</si>
  <si>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</si>
  <si>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</si>
  <si>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</si>
  <si>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</si>
  <si>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</si>
  <si>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</si>
  <si>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</si>
  <si>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</si>
  <si>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</si>
  <si>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</si>
  <si>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</si>
  <si>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</si>
  <si>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</si>
  <si>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</si>
  <si>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</si>
  <si>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</si>
  <si>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</si>
  <si>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</si>
  <si>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</si>
  <si>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</si>
  <si>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</si>
  <si>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</si>
  <si>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</si>
  <si>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</si>
  <si>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</si>
  <si>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</si>
  <si>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</si>
  <si>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</si>
  <si>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</si>
  <si>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</si>
  <si>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</si>
  <si>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</si>
  <si>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</si>
  <si>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</si>
  <si>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</si>
  <si>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</si>
  <si>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</si>
  <si>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</si>
  <si>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</si>
  <si>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</si>
  <si>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</si>
  <si>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</si>
  <si>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</si>
  <si>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</si>
  <si>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</si>
  <si>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</si>
  <si>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</si>
  <si>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</si>
  <si>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</si>
  <si>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</si>
  <si>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</si>
  <si>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</si>
  <si>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</si>
  <si>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</si>
  <si>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</si>
  <si>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</si>
  <si>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</si>
  <si>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</si>
  <si>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</si>
  <si>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</si>
  <si>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</si>
  <si>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</si>
  <si>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</si>
  <si>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</si>
  <si>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</si>
  <si>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</si>
  <si>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</si>
  <si>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</si>
  <si>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</si>
  <si>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</si>
  <si>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</si>
  <si>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</si>
  <si>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</si>
  <si>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</si>
  <si>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</si>
  <si>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</si>
  <si>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</si>
  <si>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</si>
  <si>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</si>
  <si>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</si>
  <si>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</si>
  <si>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</si>
  <si>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</si>
  <si>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</si>
  <si>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</si>
  <si>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</si>
  <si>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</si>
  <si>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</si>
  <si>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</si>
  <si>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</si>
  <si>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</si>
  <si>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</si>
  <si>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</si>
  <si>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</si>
  <si>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</si>
  <si>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</si>
  <si>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</si>
  <si>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</si>
  <si>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</si>
  <si>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</si>
  <si>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</si>
  <si>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</si>
  <si>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</si>
  <si>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</si>
  <si>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</si>
  <si>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</si>
  <si>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</si>
  <si>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</si>
  <si>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</si>
  <si>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</si>
  <si>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</si>
  <si>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</si>
  <si>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</si>
  <si>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</si>
  <si>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</si>
  <si>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</si>
  <si>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</si>
  <si>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</si>
  <si>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</si>
  <si>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</si>
  <si>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</si>
  <si>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</si>
  <si>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</si>
  <si>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</si>
  <si>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</si>
  <si>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</si>
  <si>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</si>
  <si>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</si>
  <si>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</si>
  <si>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</si>
  <si>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</si>
  <si>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</si>
  <si>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</si>
  <si>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</si>
  <si>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</si>
  <si>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</si>
  <si>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</si>
  <si>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</si>
  <si>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</si>
  <si>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</si>
  <si>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</si>
  <si>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</si>
  <si>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</si>
  <si>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</si>
  <si>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</si>
  <si>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</si>
  <si>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</si>
  <si>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</si>
  <si>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</si>
  <si>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</si>
  <si>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</si>
  <si>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</si>
  <si>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</si>
  <si>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</si>
  <si>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</si>
  <si>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</si>
  <si>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</si>
  <si>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</si>
  <si>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</si>
  <si>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</si>
  <si>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</si>
  <si>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</si>
  <si>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</si>
  <si>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</si>
  <si>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</si>
  <si>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</si>
  <si>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</si>
  <si>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</si>
  <si>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</si>
  <si>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</si>
  <si>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</si>
  <si>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</si>
  <si>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</si>
  <si>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</si>
  <si>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</si>
  <si>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</si>
  <si>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</si>
  <si>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</si>
  <si>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</si>
  <si>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</si>
  <si>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</si>
  <si>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</si>
  <si>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</si>
  <si>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</si>
  <si>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</si>
  <si>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</si>
  <si>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</si>
  <si>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</si>
  <si>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</si>
  <si>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</si>
  <si>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</si>
  <si>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</si>
  <si>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</si>
  <si>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</si>
  <si>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</si>
  <si>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</si>
  <si>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</si>
  <si>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</si>
  <si>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</si>
  <si>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</si>
  <si>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</si>
  <si>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</si>
  <si>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</si>
  <si>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</si>
  <si>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</si>
  <si>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</si>
  <si>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</si>
  <si>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</si>
  <si>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</si>
  <si>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</si>
  <si>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</si>
  <si>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</si>
  <si>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</si>
  <si>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</si>
  <si>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</si>
  <si>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</si>
  <si>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</si>
  <si>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</si>
  <si>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</si>
  <si>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</si>
  <si>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</si>
  <si>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</si>
  <si>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</si>
  <si>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</si>
  <si>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</si>
  <si>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</si>
  <si>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</si>
  <si>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</si>
  <si>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</si>
  <si>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</si>
  <si>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</si>
  <si>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</si>
  <si>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</si>
  <si>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</si>
  <si>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</si>
  <si>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</si>
  <si>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</si>
  <si>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</si>
  <si>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</si>
  <si>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</si>
  <si>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</si>
  <si>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</si>
  <si>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</si>
  <si>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</si>
  <si>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</si>
  <si>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</si>
  <si>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</si>
  <si>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</si>
  <si>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</si>
  <si>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</si>
  <si>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</si>
  <si>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</si>
  <si>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</si>
  <si>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</si>
  <si>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</si>
  <si>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</si>
  <si>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</si>
  <si>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</si>
  <si>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</si>
  <si>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</si>
  <si>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</si>
  <si>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</si>
  <si>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</si>
  <si>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</si>
  <si>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</si>
  <si>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</si>
  <si>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</si>
  <si>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</si>
  <si>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</si>
  <si>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</si>
  <si>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</si>
  <si>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</si>
  <si>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</si>
  <si>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</si>
  <si>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</si>
  <si>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</si>
  <si>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</si>
  <si>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</si>
  <si>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</si>
  <si>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</si>
  <si>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</si>
  <si>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</si>
  <si>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</si>
  <si>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</si>
  <si>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</si>
  <si>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</si>
  <si>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</si>
  <si>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</si>
  <si>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</si>
  <si>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</si>
  <si>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</si>
  <si>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</si>
  <si>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</si>
  <si>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</si>
  <si>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</si>
  <si>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</si>
  <si>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</si>
  <si>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</si>
  <si>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</si>
  <si>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</si>
  <si>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</si>
  <si>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</si>
  <si>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</si>
  <si>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</si>
  <si>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</si>
  <si>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</si>
  <si>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</si>
  <si>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</si>
  <si>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</si>
  <si>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</si>
  <si>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</si>
  <si>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</si>
  <si>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</si>
  <si>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</si>
  <si>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</si>
  <si>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</si>
  <si>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</si>
  <si>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</si>
  <si>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</si>
  <si>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</si>
  <si>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</si>
  <si>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</si>
  <si>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</si>
  <si>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</si>
  <si>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</si>
  <si>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</si>
  <si>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</si>
  <si>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</si>
  <si>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</si>
  <si>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</si>
  <si>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</si>
  <si>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</si>
  <si>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</si>
  <si>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</si>
  <si>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</si>
  <si>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</si>
  <si>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</si>
  <si>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</si>
  <si>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</si>
  <si>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</si>
  <si>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</si>
  <si>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</si>
  <si>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</si>
  <si>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</si>
  <si>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</si>
  <si>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</si>
  <si>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</si>
  <si>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</si>
  <si>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</si>
  <si>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</si>
  <si>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</si>
  <si>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</si>
  <si>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</si>
  <si>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</si>
  <si>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</si>
  <si>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</si>
  <si>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</si>
  <si>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</si>
  <si>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</si>
  <si>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</si>
  <si>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</si>
  <si>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</si>
  <si>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</si>
  <si>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</si>
  <si>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</si>
  <si>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</si>
  <si>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</si>
  <si>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</si>
  <si>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</si>
  <si>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</si>
  <si>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</si>
  <si>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</si>
  <si>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</si>
  <si>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</si>
  <si>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</si>
  <si>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</si>
  <si>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</si>
  <si>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</si>
  <si>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</si>
  <si>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</si>
  <si>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</si>
  <si>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</si>
  <si>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</si>
  <si>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</si>
  <si>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</si>
  <si>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</si>
  <si>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</si>
  <si>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</si>
  <si>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</si>
  <si>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</si>
  <si>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</si>
  <si>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</si>
  <si>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</si>
  <si>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</si>
  <si>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</si>
  <si>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</si>
  <si>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</si>
  <si>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</si>
  <si>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</si>
  <si>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</si>
  <si>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</si>
  <si>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</si>
  <si>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</si>
  <si>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</si>
  <si>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</si>
  <si>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</si>
  <si>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</si>
  <si>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</si>
  <si>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</si>
  <si>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</si>
  <si>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</si>
  <si>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</si>
  <si>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</si>
  <si>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</si>
  <si>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</si>
  <si>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</si>
  <si>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</si>
  <si>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</si>
  <si>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</si>
  <si>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</si>
  <si>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</si>
  <si>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</si>
  <si>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</si>
  <si>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</si>
  <si>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</si>
  <si>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</si>
  <si>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</si>
  <si>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</si>
  <si>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</si>
  <si>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</si>
  <si>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</si>
  <si>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</si>
  <si>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</si>
  <si>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</si>
  <si>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</si>
  <si>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</si>
  <si>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</si>
  <si>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</si>
  <si>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</si>
  <si>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</si>
  <si>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</si>
  <si>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</si>
  <si>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</si>
  <si>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</si>
  <si>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</si>
  <si>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</si>
  <si>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</si>
  <si>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</si>
  <si>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</si>
  <si>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</si>
  <si>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</si>
  <si>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</si>
  <si>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</si>
  <si>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</si>
  <si>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</si>
  <si>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</si>
  <si>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</si>
  <si>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</si>
  <si>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</si>
  <si>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</si>
  <si>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</si>
  <si>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</si>
  <si>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</si>
  <si>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</si>
  <si>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</si>
  <si>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</si>
  <si>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</si>
  <si>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</si>
  <si>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</si>
  <si>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</si>
  <si>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</si>
  <si>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</si>
  <si>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</si>
  <si>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</si>
  <si>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</si>
  <si>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</si>
  <si>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</si>
  <si>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</si>
  <si>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</si>
  <si>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</si>
  <si>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</si>
  <si>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</si>
  <si>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</si>
  <si>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</si>
  <si>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</si>
  <si>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</si>
  <si>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</si>
  <si>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</si>
  <si>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</si>
  <si>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</si>
  <si>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</si>
  <si>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</si>
  <si>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</si>
  <si>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</si>
  <si>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</si>
  <si>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</si>
  <si>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</si>
  <si>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</si>
  <si>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</si>
  <si>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</si>
  <si>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</si>
  <si>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</si>
  <si>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</si>
  <si>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</si>
  <si>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</si>
  <si>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</si>
  <si>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</si>
  <si>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</si>
  <si>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</si>
  <si>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</si>
  <si>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</si>
  <si>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</si>
  <si>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</si>
  <si>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</si>
  <si>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</si>
  <si>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</si>
  <si>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</si>
  <si>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</si>
  <si>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</si>
  <si>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</si>
  <si>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</si>
  <si>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</si>
  <si>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</si>
  <si>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</si>
  <si>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</si>
  <si>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</si>
  <si>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</si>
  <si>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</si>
  <si>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</si>
  <si>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</si>
  <si>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</si>
  <si>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</si>
  <si>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</si>
  <si>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</si>
  <si>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</si>
  <si>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</si>
  <si>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</si>
  <si>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</si>
  <si>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</si>
  <si>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</si>
  <si>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</si>
  <si>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</si>
  <si>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</si>
  <si>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</si>
  <si>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</si>
  <si>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</si>
  <si>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</si>
  <si>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</si>
  <si>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</si>
  <si>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</si>
  <si>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</si>
  <si>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</si>
  <si>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</si>
  <si>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</si>
  <si>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</si>
  <si>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</si>
  <si>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</si>
  <si>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</si>
  <si>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</si>
  <si>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</si>
  <si>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</si>
  <si>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</si>
  <si>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</si>
  <si>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</si>
  <si>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</si>
  <si>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</si>
  <si>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</si>
  <si>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</si>
  <si>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</si>
  <si>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</si>
  <si>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</si>
  <si>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</si>
  <si>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</si>
  <si>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</si>
  <si>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</si>
  <si>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</si>
  <si>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</si>
  <si>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</si>
  <si>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</si>
  <si>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</si>
  <si>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</si>
  <si>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</si>
  <si>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</si>
  <si>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</si>
  <si>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</si>
  <si>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</si>
  <si>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</si>
  <si>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</si>
  <si>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</si>
  <si>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</si>
  <si>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</si>
  <si>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</si>
  <si>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</si>
  <si>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</si>
  <si>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</si>
  <si>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</si>
  <si>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</si>
  <si>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</si>
  <si>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</si>
  <si>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</si>
  <si>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</si>
  <si>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</si>
  <si>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</si>
  <si>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</si>
  <si>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</si>
  <si>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</si>
  <si>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</si>
  <si>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</si>
  <si>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</si>
  <si>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</si>
  <si>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</si>
  <si>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</si>
  <si>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</si>
  <si>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</si>
  <si>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</si>
  <si>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</si>
  <si>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</si>
  <si>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</si>
  <si>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</si>
  <si>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</si>
  <si>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</si>
  <si>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</si>
  <si>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</si>
  <si>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</si>
  <si>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</si>
  <si>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</si>
  <si>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</si>
  <si>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</si>
  <si>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</si>
  <si>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</si>
  <si>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</si>
  <si>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</si>
  <si>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</si>
  <si>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</si>
  <si>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</si>
  <si>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</si>
  <si>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</si>
  <si>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</si>
  <si>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</si>
  <si>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</si>
  <si>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</si>
  <si>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</si>
  <si>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</si>
  <si>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</si>
  <si>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</si>
  <si>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</si>
  <si>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</si>
  <si>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</si>
  <si>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</si>
  <si>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</si>
  <si>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</si>
  <si>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</si>
  <si>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</si>
  <si>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</si>
  <si>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</si>
  <si>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</si>
  <si>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</si>
  <si>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</si>
  <si>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</si>
  <si>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</si>
  <si>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</si>
  <si>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</si>
  <si>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</si>
  <si>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</si>
  <si>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</si>
  <si>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</si>
  <si>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</si>
  <si>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</si>
  <si>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</si>
  <si>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</si>
  <si>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</si>
  <si>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</si>
  <si>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</si>
  <si>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</si>
  <si>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</si>
  <si>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</si>
  <si>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</si>
  <si>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</si>
  <si>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</si>
  <si>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</si>
  <si>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</si>
  <si>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</si>
  <si>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</si>
  <si>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</si>
  <si>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</si>
  <si>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</si>
  <si>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</si>
  <si>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</si>
  <si>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</si>
  <si>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</si>
  <si>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</si>
  <si>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</si>
  <si>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</si>
  <si>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</si>
  <si>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</si>
  <si>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</si>
  <si>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</si>
  <si>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</si>
  <si>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</si>
  <si>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</si>
  <si>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</si>
  <si>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</si>
  <si>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</si>
  <si>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</si>
  <si>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</si>
  <si>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</si>
  <si>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</si>
  <si>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</si>
  <si>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</si>
  <si>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</si>
  <si>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</si>
  <si>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</si>
  <si>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</si>
  <si>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</si>
  <si>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</si>
  <si>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</si>
  <si>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</si>
  <si>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</si>
  <si>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</si>
  <si>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</si>
  <si>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</si>
  <si>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</si>
  <si>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</si>
  <si>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</si>
  <si>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</si>
  <si>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</si>
  <si>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</si>
  <si>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</si>
  <si>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</si>
  <si>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</si>
  <si>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</si>
  <si>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</si>
  <si>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</si>
  <si>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</si>
  <si>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</si>
  <si>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</si>
  <si>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</si>
  <si>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</si>
  <si>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</si>
  <si>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</si>
  <si>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</si>
  <si>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</si>
  <si>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</si>
  <si>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</si>
  <si>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</si>
  <si>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</si>
  <si>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</si>
  <si>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</si>
  <si>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</si>
  <si>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</si>
  <si>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</si>
  <si>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</si>
  <si>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</si>
  <si>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</si>
  <si>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</si>
  <si>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</si>
  <si>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</si>
  <si>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</si>
  <si>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</si>
  <si>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</si>
  <si>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</si>
  <si>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</si>
  <si>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</si>
  <si>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</si>
  <si>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</si>
  <si>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</si>
  <si>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</si>
  <si>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</si>
  <si>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</si>
  <si>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</si>
  <si>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</si>
  <si>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</si>
  <si>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</si>
  <si>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</si>
  <si>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</si>
  <si>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</si>
  <si>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</si>
  <si>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</si>
  <si>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</si>
  <si>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</si>
  <si>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</si>
  <si>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</si>
  <si>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</si>
  <si>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</si>
  <si>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</si>
  <si>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</si>
  <si>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</si>
  <si>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</si>
  <si>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</si>
  <si>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</si>
  <si>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</si>
  <si>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</si>
  <si>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</si>
  <si>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</si>
  <si>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</si>
  <si>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</si>
  <si>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</si>
  <si>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</si>
  <si>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</si>
  <si>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</si>
  <si>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</si>
  <si>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</si>
  <si>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</si>
  <si>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</si>
  <si>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</si>
  <si>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</si>
  <si>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</si>
  <si>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</si>
  <si>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</si>
  <si>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</si>
  <si>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</si>
  <si>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</si>
  <si>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</si>
  <si>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</si>
  <si>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</si>
  <si>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</si>
  <si>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</si>
  <si>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</si>
  <si>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</si>
  <si>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</si>
  <si>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</si>
  <si>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</si>
  <si>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</si>
  <si>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</si>
  <si>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</si>
  <si>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</si>
  <si>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</si>
  <si>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</si>
  <si>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</si>
  <si>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</si>
  <si>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</si>
  <si>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</si>
  <si>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</si>
  <si>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</si>
  <si>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</si>
  <si>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</si>
  <si>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</si>
  <si>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</si>
  <si>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</si>
  <si>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</si>
  <si>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</si>
  <si>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</si>
  <si>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</si>
  <si>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</si>
  <si>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</si>
  <si>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</si>
  <si>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</si>
  <si>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</si>
  <si>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</si>
  <si>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</si>
  <si>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</si>
  <si>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</si>
  <si>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</si>
  <si>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</si>
  <si>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</si>
  <si>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</si>
  <si>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</si>
  <si>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</si>
  <si>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</si>
  <si>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</si>
  <si>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</si>
  <si>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</si>
  <si>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</si>
  <si>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</si>
  <si>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</si>
  <si>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</si>
  <si>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</si>
  <si>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</si>
  <si>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</si>
  <si>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</si>
  <si>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</si>
  <si>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</si>
  <si>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</si>
  <si>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</si>
  <si>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</si>
  <si>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</si>
  <si>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</si>
  <si>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</si>
  <si>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</si>
  <si>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</si>
  <si>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</si>
  <si>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</si>
  <si>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</si>
  <si>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</si>
  <si>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</si>
  <si>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</si>
  <si>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</si>
  <si>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</si>
  <si>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</si>
  <si>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</si>
  <si>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</si>
  <si>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</si>
  <si>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</si>
  <si>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</si>
  <si>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</si>
  <si>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</si>
  <si>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</si>
  <si>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</si>
  <si>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</si>
  <si>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</si>
  <si>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</si>
  <si>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</si>
  <si>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</si>
  <si>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</si>
  <si>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</si>
  <si>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</si>
  <si>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</si>
  <si>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</si>
  <si>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</si>
  <si>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</si>
  <si>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</si>
  <si>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</si>
  <si>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</si>
  <si>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</si>
  <si>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</si>
  <si>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</si>
  <si>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</si>
  <si>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</si>
  <si>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</si>
  <si>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</si>
  <si>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</si>
  <si>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</si>
  <si>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</si>
  <si>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</si>
  <si>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</si>
  <si>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</si>
  <si>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</si>
  <si>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</si>
  <si>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</si>
  <si>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</si>
  <si>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</si>
  <si>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</si>
  <si>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</si>
  <si>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</si>
  <si>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</si>
  <si>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</si>
  <si>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</si>
  <si>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</si>
  <si>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</si>
  <si>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</si>
  <si>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</si>
  <si>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</si>
  <si>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</si>
  <si>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</si>
  <si>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</si>
  <si>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</si>
  <si>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</si>
  <si>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</si>
  <si>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</si>
  <si>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</si>
  <si>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</si>
  <si>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</si>
  <si>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</si>
  <si>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</si>
  <si>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</si>
  <si>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</si>
  <si>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</si>
  <si>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</si>
  <si>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</si>
  <si>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</si>
  <si>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</si>
  <si>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</si>
  <si>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</si>
  <si>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</si>
  <si>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</si>
  <si>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</si>
  <si>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</si>
  <si>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</si>
  <si>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</si>
  <si>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</si>
  <si>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</si>
  <si>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</si>
  <si>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</si>
  <si>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</si>
  <si>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</si>
  <si>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</si>
  <si>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</si>
  <si>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</si>
  <si>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</si>
  <si>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</si>
  <si>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</si>
  <si>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</si>
  <si>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</si>
  <si>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</si>
  <si>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</si>
  <si>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</si>
  <si>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</si>
  <si>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</si>
  <si>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</si>
  <si>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</si>
  <si>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</si>
  <si>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</si>
  <si>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</si>
  <si>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</si>
  <si>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</si>
  <si>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</si>
  <si>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</si>
  <si>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</si>
  <si>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</si>
  <si>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</si>
  <si>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</si>
  <si>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</si>
  <si>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</si>
  <si>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</si>
  <si>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</si>
  <si>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</si>
  <si>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</si>
  <si>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</si>
  <si>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</si>
  <si>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</si>
  <si>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</si>
  <si>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</si>
  <si>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</si>
  <si>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</si>
  <si>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</si>
  <si>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</si>
  <si>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</si>
  <si>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</si>
  <si>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</si>
  <si>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</si>
  <si>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</si>
  <si>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</si>
  <si>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</si>
  <si>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</si>
  <si>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</si>
  <si>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</si>
  <si>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</si>
  <si>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</si>
  <si>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</si>
  <si>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</si>
  <si>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</si>
  <si>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</si>
  <si>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</si>
  <si>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</si>
  <si>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</si>
  <si>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</si>
  <si>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</si>
  <si>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</si>
  <si>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</si>
  <si>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</si>
  <si>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</si>
  <si>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</si>
  <si>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</si>
  <si>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</si>
  <si>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</si>
  <si>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</si>
  <si>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</si>
  <si>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</si>
  <si>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</si>
  <si>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</si>
  <si>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</si>
  <si>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</si>
  <si>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</si>
  <si>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</si>
  <si>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</si>
  <si>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</si>
  <si>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</si>
  <si>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</si>
  <si>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</si>
  <si>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</si>
  <si>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</si>
  <si>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</si>
  <si>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</si>
  <si>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</si>
  <si>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</si>
  <si>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</si>
  <si>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</si>
  <si>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</si>
  <si>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</si>
  <si>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</si>
  <si>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</si>
  <si>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</si>
  <si>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</si>
  <si>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</si>
  <si>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</si>
  <si>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</si>
  <si>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</si>
  <si>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</si>
  <si>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</si>
  <si>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</si>
  <si>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</si>
  <si>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</si>
  <si>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</si>
  <si>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</si>
  <si>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</si>
  <si>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</si>
  <si>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</si>
  <si>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</si>
  <si>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</si>
  <si>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</si>
  <si>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</si>
  <si>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</si>
  <si>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</si>
  <si>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</si>
  <si>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</si>
  <si>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</si>
  <si>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</si>
  <si>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</si>
  <si>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</si>
  <si>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</si>
  <si>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</si>
  <si>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</si>
  <si>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</si>
  <si>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</si>
  <si>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</si>
  <si>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</si>
  <si>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</si>
  <si>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</si>
  <si>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</si>
  <si>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</si>
  <si>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</si>
  <si>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</si>
  <si>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</si>
  <si>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</si>
  <si>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</si>
  <si>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</si>
  <si>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</si>
  <si>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</si>
  <si>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</si>
  <si>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</si>
  <si>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</si>
  <si>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</si>
  <si>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</si>
  <si>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</si>
  <si>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</si>
  <si>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</si>
  <si>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</si>
  <si>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</si>
  <si>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</si>
  <si>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</si>
  <si>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</si>
  <si>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</si>
  <si>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</si>
  <si>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</si>
  <si>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</si>
  <si>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</si>
  <si>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</si>
  <si>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</si>
  <si>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</si>
  <si>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</si>
  <si>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</si>
  <si>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</si>
  <si>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</si>
  <si>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</si>
  <si>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</si>
  <si>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</si>
  <si>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</si>
  <si>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</si>
  <si>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</si>
  <si>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</si>
  <si>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</si>
  <si>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</si>
  <si>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</si>
  <si>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</si>
  <si>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</si>
  <si>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</si>
  <si>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</si>
  <si>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</si>
  <si>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</si>
  <si>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</si>
  <si>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</si>
  <si>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</si>
  <si>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</si>
  <si>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</si>
  <si>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</si>
  <si>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</si>
  <si>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</si>
  <si>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</si>
  <si>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</si>
  <si>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</si>
  <si>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</si>
  <si>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</si>
  <si>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</si>
  <si>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</si>
  <si>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</si>
  <si>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</si>
  <si>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</si>
  <si>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</si>
  <si>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</si>
  <si>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</si>
  <si>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</si>
  <si>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</si>
  <si>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</si>
  <si>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</si>
  <si>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</si>
  <si>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</si>
  <si>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</si>
  <si>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</si>
  <si>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</si>
  <si>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</si>
  <si>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</si>
  <si>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</si>
  <si>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</si>
  <si>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</si>
  <si>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</si>
  <si>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</si>
  <si>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</si>
  <si>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</si>
  <si>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</si>
  <si>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</si>
  <si>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</si>
  <si>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</si>
  <si>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</si>
  <si>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</si>
  <si>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</si>
  <si>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</si>
  <si>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</si>
  <si>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</si>
  <si>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</si>
  <si>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</si>
  <si>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</si>
  <si>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</si>
  <si>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</si>
  <si>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</si>
  <si>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</si>
  <si>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</si>
  <si>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</si>
  <si>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</si>
  <si>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</si>
  <si>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</si>
  <si>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</si>
  <si>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</si>
  <si>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</si>
  <si>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</si>
  <si>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</si>
  <si>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</si>
  <si>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</si>
  <si>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</si>
  <si>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</si>
  <si>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</si>
  <si>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</si>
  <si>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</si>
  <si>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</si>
  <si>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</si>
  <si>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</si>
  <si>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</si>
  <si>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</si>
  <si>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</si>
  <si>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</si>
  <si>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</si>
  <si>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</si>
  <si>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</si>
  <si>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</si>
  <si>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</si>
  <si>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</si>
  <si>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</si>
  <si>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</si>
  <si>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</si>
  <si>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</si>
  <si>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</si>
  <si>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</si>
  <si>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</si>
  <si>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</si>
  <si>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</si>
  <si>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</si>
  <si>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</si>
  <si>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</si>
  <si>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</si>
  <si>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</si>
  <si>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</si>
  <si>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</si>
  <si>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</si>
  <si>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</si>
  <si>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</si>
  <si>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</si>
  <si>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</si>
  <si>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</si>
  <si>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</si>
  <si>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</si>
  <si>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</si>
  <si>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</si>
  <si>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</si>
  <si>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</si>
  <si>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</si>
  <si>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</si>
  <si>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</si>
  <si>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</si>
  <si>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</si>
  <si>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</si>
  <si>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</si>
  <si>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</si>
  <si>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</si>
  <si>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</si>
  <si>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</si>
  <si>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</si>
  <si>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</si>
  <si>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</si>
  <si>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</si>
  <si>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</si>
  <si>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</si>
  <si>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</si>
  <si>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</si>
  <si>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</si>
  <si>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</si>
  <si>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</si>
  <si>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</si>
  <si>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</si>
  <si>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</si>
  <si>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</si>
  <si>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</si>
  <si>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</si>
  <si>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</si>
  <si>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</si>
  <si>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</si>
  <si>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</si>
  <si>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</si>
  <si>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</si>
  <si>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</si>
  <si>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</si>
  <si>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</si>
  <si>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</si>
  <si>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</si>
  <si>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</si>
  <si>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</si>
  <si>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</si>
  <si>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</si>
  <si>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</si>
  <si>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</si>
  <si>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</si>
  <si>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</si>
  <si>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</si>
  <si>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</si>
  <si>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</si>
  <si>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</si>
  <si>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</si>
  <si>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</si>
  <si>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</si>
  <si>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</si>
  <si>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</si>
  <si>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</si>
  <si>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</si>
  <si>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</si>
  <si>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</si>
  <si>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</si>
  <si>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</si>
  <si>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</si>
  <si>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</si>
  <si>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</si>
  <si>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</si>
  <si>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</si>
  <si>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</si>
  <si>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</si>
  <si>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</si>
  <si>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</si>
  <si>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</si>
  <si>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</si>
  <si>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</si>
  <si>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</si>
  <si>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</si>
  <si>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</si>
  <si>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</si>
  <si>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</si>
  <si>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</si>
  <si>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</si>
  <si>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</si>
  <si>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</si>
  <si>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</si>
  <si>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</si>
  <si>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</si>
  <si>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</si>
  <si>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</si>
  <si>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</si>
  <si>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</si>
  <si>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</si>
  <si>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</si>
  <si>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</si>
  <si>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</si>
  <si>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</si>
  <si>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</si>
  <si>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</si>
  <si>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</si>
  <si>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</si>
  <si>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</si>
  <si>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</si>
  <si>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</si>
  <si>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</si>
  <si>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</si>
  <si>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</si>
  <si>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</si>
  <si>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</si>
  <si>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</si>
  <si>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</si>
  <si>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</si>
  <si>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</si>
  <si>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</si>
  <si>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</si>
  <si>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</si>
  <si>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</si>
  <si>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</si>
  <si>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</si>
  <si>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</si>
  <si>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</si>
  <si>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</si>
  <si>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</si>
  <si>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</si>
  <si>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</si>
  <si>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</si>
  <si>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</si>
  <si>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</si>
  <si>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</si>
  <si>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</si>
  <si>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</si>
  <si>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</si>
  <si>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</si>
  <si>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</si>
  <si>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</si>
  <si>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</si>
  <si>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</si>
  <si>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</si>
  <si>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</si>
  <si>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</si>
  <si>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</si>
  <si>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</si>
  <si>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</si>
  <si>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</si>
  <si>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</si>
  <si>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</si>
  <si>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</si>
  <si>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</si>
  <si>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</si>
  <si>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</si>
  <si>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</si>
  <si>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</si>
  <si>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</si>
  <si>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</si>
  <si>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</si>
  <si>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</si>
  <si>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</si>
  <si>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</si>
  <si>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</si>
  <si>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</si>
  <si>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</si>
  <si>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</si>
  <si>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</si>
  <si>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</si>
  <si>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</si>
  <si>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</si>
  <si>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</si>
  <si>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</si>
  <si>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</si>
  <si>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</si>
  <si>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</si>
  <si>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</si>
  <si>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</si>
  <si>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</si>
  <si>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</si>
  <si>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</si>
  <si>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</si>
  <si>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</si>
  <si>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</si>
  <si>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</si>
  <si>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</si>
  <si>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</si>
  <si>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</si>
  <si>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</si>
  <si>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</si>
  <si>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</si>
  <si>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</si>
  <si>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</si>
  <si>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</si>
  <si>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</si>
  <si>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</si>
  <si>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</si>
  <si>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</si>
  <si>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</si>
  <si>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</si>
  <si>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</si>
  <si>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</si>
  <si>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</si>
  <si>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</si>
  <si>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</si>
  <si>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</si>
  <si>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</si>
  <si>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</si>
  <si>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</si>
  <si>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</si>
  <si>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</si>
  <si>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</si>
  <si>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</si>
  <si>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</si>
  <si>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</si>
  <si>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</si>
  <si>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</si>
  <si>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</si>
  <si>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</si>
  <si>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</si>
  <si>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</si>
  <si>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</si>
  <si>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</si>
  <si>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</si>
  <si>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</si>
  <si>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</si>
  <si>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</si>
  <si>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</si>
  <si>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</si>
  <si>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</si>
  <si>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</si>
  <si>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</si>
  <si>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</si>
  <si>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</si>
  <si>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</si>
  <si>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</si>
  <si>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</si>
  <si>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</si>
  <si>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</si>
  <si>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</si>
  <si>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</si>
  <si>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</si>
  <si>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</si>
  <si>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</si>
  <si>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</si>
  <si>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</si>
  <si>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</si>
  <si>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</si>
  <si>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</si>
  <si>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</si>
  <si>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</si>
  <si>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</si>
  <si>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</si>
  <si>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</si>
  <si>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</si>
  <si>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</si>
  <si>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</si>
  <si>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</si>
  <si>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</si>
  <si>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</si>
  <si>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</si>
  <si>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</si>
  <si>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</si>
  <si>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</si>
  <si>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</si>
  <si>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</si>
  <si>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</si>
  <si>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</si>
  <si>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</si>
  <si>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</si>
  <si>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</si>
  <si>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</si>
  <si>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</si>
  <si>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</si>
  <si>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</si>
  <si>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</si>
  <si>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</si>
  <si>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</si>
  <si>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</si>
  <si>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</si>
  <si>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</si>
  <si>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</si>
  <si>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</si>
  <si>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</si>
  <si>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</si>
  <si>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</si>
  <si>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</si>
  <si>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</si>
  <si>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</si>
  <si>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</si>
  <si>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</si>
  <si>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</si>
  <si>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</si>
  <si>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</si>
  <si>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</si>
  <si>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</si>
  <si>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</si>
  <si>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</si>
  <si>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</si>
  <si>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</si>
  <si>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</si>
  <si>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</si>
  <si>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</si>
  <si>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</si>
  <si>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</si>
  <si>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</si>
  <si>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</si>
  <si>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</si>
  <si>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</si>
  <si>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</si>
  <si>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</si>
  <si>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</si>
  <si>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</si>
  <si>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</si>
  <si>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</si>
  <si>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</si>
  <si>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</si>
  <si>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</si>
  <si>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</si>
  <si>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</si>
  <si>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</si>
  <si>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</si>
  <si>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</si>
  <si>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</si>
  <si>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</si>
  <si>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</si>
  <si>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</si>
  <si>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</si>
  <si>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</si>
  <si>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</si>
  <si>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</si>
  <si>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</si>
  <si>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</si>
  <si>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</si>
  <si>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</si>
  <si>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</si>
  <si>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</si>
  <si>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</si>
  <si>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</si>
  <si>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</si>
  <si>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</si>
  <si>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</si>
  <si>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</si>
  <si>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</si>
  <si>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</si>
  <si>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</si>
  <si>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</si>
  <si>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</si>
  <si>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</si>
  <si>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</si>
  <si>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</si>
  <si>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</si>
  <si>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</si>
  <si>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</si>
  <si>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</si>
  <si>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</si>
  <si>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</si>
  <si>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</si>
  <si>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</si>
  <si>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</si>
  <si>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</si>
  <si>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</si>
  <si>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</si>
  <si>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</si>
  <si>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</si>
  <si>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</si>
  <si>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</si>
  <si>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</si>
  <si>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</si>
  <si>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</si>
  <si>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</si>
  <si>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</si>
  <si>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</si>
  <si>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</si>
  <si>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</si>
  <si>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</si>
  <si>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</si>
  <si>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</si>
  <si>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</si>
  <si>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</si>
  <si>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</si>
  <si>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</si>
  <si>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</si>
  <si>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</si>
  <si>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</si>
  <si>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</si>
  <si>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</si>
  <si>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</si>
  <si>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</si>
  <si>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</si>
  <si>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</si>
  <si>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</si>
  <si>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</si>
  <si>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</si>
  <si>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</si>
  <si>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</si>
  <si>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</si>
  <si>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</si>
  <si>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</si>
  <si>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</si>
  <si>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</si>
  <si>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</si>
  <si>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</si>
  <si>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</si>
  <si>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</si>
  <si>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</si>
  <si>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</si>
  <si>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</si>
  <si>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</si>
  <si>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</si>
  <si>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</si>
  <si>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</si>
  <si>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</si>
  <si>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</si>
  <si>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</si>
  <si>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</si>
  <si>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</si>
  <si>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</si>
  <si>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</si>
  <si>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</si>
  <si>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</si>
  <si>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</si>
  <si>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</si>
  <si>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</si>
  <si>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</si>
  <si>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</si>
  <si>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</si>
  <si>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</si>
  <si>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</si>
  <si>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</si>
  <si>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</si>
  <si>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</si>
  <si>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</si>
  <si>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</si>
  <si>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</si>
  <si>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</si>
  <si>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</si>
  <si>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</si>
  <si>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</si>
  <si>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</si>
  <si>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</si>
  <si>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</si>
  <si>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</si>
  <si>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</si>
  <si>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</si>
  <si>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</si>
  <si>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</si>
  <si>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</si>
  <si>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</si>
  <si>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</si>
  <si>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</si>
  <si>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</si>
  <si>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</si>
  <si>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</si>
  <si>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</si>
  <si>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</si>
  <si>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</si>
  <si>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</si>
  <si>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</si>
  <si>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</si>
  <si>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</si>
  <si>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</si>
  <si>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</si>
  <si>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</si>
  <si>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</si>
  <si>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</si>
  <si>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</si>
  <si>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</si>
  <si>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</si>
  <si>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</si>
  <si>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</si>
  <si>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</si>
  <si>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</si>
  <si>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</si>
  <si>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</si>
  <si>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</si>
  <si>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</si>
  <si>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</si>
  <si>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</si>
  <si>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</si>
  <si>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</si>
  <si>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</si>
  <si>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</si>
  <si>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</si>
  <si>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</si>
  <si>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</si>
  <si>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</si>
  <si>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</si>
  <si>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</si>
  <si>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</si>
  <si>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</si>
  <si>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</si>
  <si>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</si>
  <si>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</si>
  <si>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</si>
  <si>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</si>
  <si>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</si>
  <si>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</si>
  <si>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</si>
  <si>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</si>
  <si>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</si>
  <si>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</si>
  <si>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</si>
  <si>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</si>
  <si>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</si>
  <si>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</si>
  <si>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</si>
  <si>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</si>
  <si>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</si>
  <si>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</si>
  <si>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</si>
  <si>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</si>
  <si>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</si>
  <si>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</si>
  <si>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</si>
  <si>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</si>
  <si>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</si>
  <si>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</si>
  <si>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</si>
  <si>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</si>
  <si>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</si>
  <si>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</si>
  <si>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</si>
  <si>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</si>
  <si>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</si>
  <si>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</si>
  <si>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</si>
  <si>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</si>
  <si>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</si>
  <si>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</si>
  <si>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</si>
  <si>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</si>
  <si>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</si>
  <si>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</si>
  <si>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</si>
  <si>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</si>
  <si>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</si>
  <si>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</si>
  <si>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</si>
  <si>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</si>
  <si>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</si>
  <si>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</si>
  <si>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</si>
  <si>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</si>
  <si>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</si>
  <si>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</si>
  <si>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</si>
  <si>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</si>
  <si>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</si>
  <si>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</si>
  <si>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</si>
  <si>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</si>
  <si>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</si>
  <si>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</si>
  <si>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</si>
  <si>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</si>
  <si>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</si>
  <si>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</si>
  <si>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</si>
  <si>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</si>
  <si>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</si>
  <si>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</si>
  <si>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</si>
  <si>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</si>
  <si>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</si>
  <si>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</si>
  <si>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</si>
  <si>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</si>
  <si>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</si>
  <si>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</si>
  <si>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</si>
  <si>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</si>
  <si>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</si>
  <si>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</si>
  <si>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</si>
  <si>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</si>
  <si>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</si>
  <si>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</si>
  <si>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</si>
  <si>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</si>
  <si>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</si>
  <si>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</si>
  <si>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</si>
  <si>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</si>
  <si>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</si>
  <si>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</si>
  <si>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</si>
  <si>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</si>
  <si>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</si>
  <si>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</si>
  <si>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</si>
  <si>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</si>
  <si>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</si>
  <si>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</si>
  <si>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</si>
  <si>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</si>
  <si>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</si>
  <si>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</si>
  <si>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</si>
  <si>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</si>
  <si>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</si>
  <si>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</si>
  <si>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</si>
  <si>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</si>
  <si>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</si>
  <si>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</si>
  <si>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</si>
  <si>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</si>
  <si>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</si>
  <si>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</si>
  <si>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</si>
  <si>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</si>
  <si>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</si>
  <si>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</si>
  <si>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</si>
  <si>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</si>
  <si>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</si>
  <si>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</si>
  <si>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</si>
  <si>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</si>
  <si>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</si>
  <si>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</si>
  <si>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</si>
  <si>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</si>
  <si>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</si>
  <si>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</si>
  <si>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</si>
  <si>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</si>
  <si>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</si>
  <si>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</si>
  <si>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</si>
  <si>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</si>
  <si>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</si>
  <si>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</si>
  <si>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</si>
  <si>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</si>
  <si>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</si>
  <si>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</si>
  <si>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</si>
  <si>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</si>
  <si>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</si>
  <si>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</si>
  <si>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</si>
  <si>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</si>
  <si>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</si>
  <si>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</si>
  <si>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</si>
  <si>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</si>
  <si>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</si>
  <si>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</si>
  <si>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</si>
  <si>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</si>
  <si>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</si>
  <si>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</si>
  <si>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</si>
  <si>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</si>
  <si>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</si>
  <si>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</si>
  <si>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</si>
  <si>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</si>
  <si>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</si>
  <si>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</si>
  <si>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</si>
  <si>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</si>
  <si>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</si>
  <si>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</si>
  <si>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</si>
  <si>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</si>
  <si>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</si>
  <si>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</si>
  <si>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</si>
  <si>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</si>
  <si>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</si>
  <si>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</si>
  <si>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</si>
  <si>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</si>
  <si>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</si>
  <si>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</si>
  <si>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</si>
  <si>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</si>
  <si>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</si>
  <si>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</si>
  <si>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</si>
  <si>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</si>
  <si>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</si>
  <si>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</si>
  <si>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</si>
  <si>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</si>
  <si>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</si>
  <si>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</si>
  <si>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</si>
  <si>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</si>
  <si>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</si>
  <si>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</si>
  <si>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</si>
  <si>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</si>
  <si>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</si>
  <si>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</si>
  <si>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</si>
  <si>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</si>
  <si>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</si>
  <si>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</si>
  <si>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</si>
  <si>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</si>
  <si>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</si>
  <si>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</si>
  <si>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</si>
  <si>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</si>
  <si>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</si>
  <si>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</si>
  <si>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</si>
  <si>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</si>
  <si>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</si>
  <si>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</si>
  <si>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</si>
  <si>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</si>
  <si>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</si>
  <si>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</si>
  <si>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</si>
  <si>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</si>
  <si>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</si>
  <si>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</si>
  <si>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</si>
  <si>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</si>
  <si>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</si>
  <si>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</si>
  <si>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</si>
  <si>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</si>
  <si>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</si>
  <si>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</si>
  <si>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</si>
  <si>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</si>
  <si>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</si>
  <si>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</si>
  <si>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</si>
  <si>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</si>
  <si>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</si>
  <si>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</si>
  <si>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</si>
  <si>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</si>
  <si>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</si>
  <si>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</si>
  <si>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</si>
  <si>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</si>
  <si>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</si>
  <si>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</si>
  <si>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</si>
  <si>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</si>
  <si>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</si>
  <si>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</si>
  <si>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</si>
  <si>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</si>
  <si>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</si>
  <si>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</si>
  <si>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</si>
  <si>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</si>
  <si>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</si>
  <si>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</si>
  <si>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</si>
  <si>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</si>
  <si>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</si>
  <si>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</si>
  <si>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</si>
  <si>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</si>
  <si>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</si>
  <si>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</si>
  <si>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</si>
  <si>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</si>
  <si>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</si>
  <si>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</si>
  <si>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</si>
  <si>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</si>
  <si>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</si>
  <si>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</si>
  <si>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</si>
  <si>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</si>
  <si>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</si>
  <si>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</si>
  <si>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</si>
  <si>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</si>
  <si>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</si>
  <si>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</si>
  <si>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</si>
  <si>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</si>
  <si>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</si>
  <si>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</si>
  <si>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</si>
  <si>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</si>
  <si>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</si>
  <si>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</si>
  <si>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</si>
  <si>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</si>
  <si>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</si>
  <si>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</si>
  <si>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</si>
  <si>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</si>
  <si>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</si>
  <si>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</si>
  <si>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</si>
  <si>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</si>
  <si>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</si>
  <si>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</si>
  <si>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</si>
  <si>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</si>
  <si>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</si>
  <si>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</si>
  <si>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</si>
  <si>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</si>
  <si>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</si>
  <si>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</si>
  <si>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</si>
  <si>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</si>
  <si>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</si>
  <si>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</si>
  <si>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</si>
  <si>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</si>
  <si>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</si>
  <si>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</si>
  <si>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</si>
  <si>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</si>
  <si>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</si>
  <si>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</si>
  <si>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</si>
  <si>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</si>
  <si>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</si>
  <si>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</si>
  <si>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</si>
  <si>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</si>
  <si>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</si>
  <si>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</si>
  <si>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</si>
  <si>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</si>
  <si>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</si>
  <si>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</si>
  <si>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</si>
  <si>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</si>
  <si>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</si>
  <si>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</si>
  <si>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</si>
  <si>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</si>
  <si>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</si>
  <si>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</si>
  <si>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</si>
  <si>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</si>
  <si>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</si>
  <si>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</si>
  <si>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</si>
  <si>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</si>
  <si>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</si>
  <si>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</si>
  <si>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</si>
  <si>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</si>
  <si>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</si>
  <si>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</si>
  <si>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</si>
  <si>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</si>
  <si>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</si>
  <si>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</si>
  <si>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</si>
  <si>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</si>
  <si>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</si>
  <si>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</si>
  <si>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</si>
  <si>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</si>
  <si>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</si>
  <si>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</si>
  <si>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</si>
  <si>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</si>
  <si>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</si>
  <si>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</si>
  <si>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</si>
  <si>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</si>
  <si>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</si>
  <si>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</si>
  <si>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</si>
  <si>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</si>
  <si>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</si>
  <si>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</si>
  <si>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</si>
  <si>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</si>
  <si>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</si>
  <si>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</si>
  <si>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</si>
  <si>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</si>
  <si>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</si>
  <si>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</si>
  <si>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</si>
  <si>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</si>
  <si>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</si>
  <si>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</si>
  <si>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</si>
  <si>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</si>
  <si>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</si>
  <si>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</si>
  <si>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</si>
  <si>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</si>
  <si>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</si>
  <si>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</si>
  <si>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</si>
  <si>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</si>
  <si>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</si>
  <si>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</si>
  <si>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</si>
  <si>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</si>
  <si>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</si>
  <si>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</si>
  <si>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</si>
  <si>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</si>
  <si>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</si>
  <si>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</si>
  <si>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</si>
  <si>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</si>
  <si>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</si>
  <si>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</si>
  <si>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</si>
  <si>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</si>
  <si>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</si>
  <si>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</si>
  <si>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</si>
  <si>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</si>
  <si>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</si>
  <si>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</si>
  <si>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</si>
  <si>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</si>
  <si>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</si>
  <si>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</si>
  <si>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</si>
  <si>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</si>
  <si>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</si>
  <si>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</si>
  <si>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</si>
  <si>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</si>
  <si>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</si>
  <si>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</si>
  <si>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</si>
  <si>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</si>
  <si>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</si>
  <si>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</si>
  <si>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</si>
  <si>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</si>
  <si>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</si>
  <si>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</si>
  <si>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</si>
  <si>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</si>
  <si>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</si>
  <si>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</si>
  <si>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</si>
  <si>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</si>
  <si>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</si>
  <si>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</si>
  <si>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</si>
  <si>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</si>
  <si>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</si>
  <si>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</si>
  <si>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</si>
  <si>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</si>
  <si>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</si>
  <si>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</si>
  <si>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</si>
  <si>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</si>
  <si>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</si>
  <si>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</si>
  <si>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</si>
  <si>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</si>
  <si>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</si>
  <si>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</si>
  <si>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</si>
  <si>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</si>
  <si>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</si>
  <si>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</si>
  <si>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</si>
  <si>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</si>
  <si>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</si>
  <si>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</si>
  <si>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</si>
  <si>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</si>
  <si>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</si>
  <si>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</si>
  <si>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</si>
  <si>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</si>
  <si>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</si>
  <si>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</si>
  <si>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</si>
  <si>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</si>
  <si>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</si>
  <si>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</si>
  <si>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</si>
  <si>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</si>
  <si>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</si>
  <si>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</si>
  <si>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</si>
  <si>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</si>
  <si>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</si>
  <si>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</si>
  <si>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</si>
  <si>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</si>
  <si>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</si>
  <si>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</si>
  <si>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</si>
  <si>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</si>
  <si>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</si>
  <si>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</si>
  <si>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</si>
  <si>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</si>
  <si>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</si>
  <si>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</si>
  <si>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</si>
  <si>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</si>
  <si>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</si>
  <si>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</si>
  <si>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</si>
  <si>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</si>
  <si>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</si>
  <si>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</si>
  <si>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</si>
  <si>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</si>
  <si>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</si>
  <si>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</si>
  <si>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</si>
  <si>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</si>
  <si>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</si>
  <si>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</si>
  <si>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</si>
  <si>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</si>
  <si>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</si>
  <si>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</si>
  <si>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</si>
  <si>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</si>
  <si>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</si>
  <si>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</si>
  <si>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</si>
  <si>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</si>
  <si>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</si>
  <si>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</si>
  <si>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</si>
  <si>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</si>
  <si>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</si>
  <si>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</si>
  <si>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</si>
  <si>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</si>
  <si>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</si>
  <si>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</si>
  <si>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</si>
  <si>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</si>
  <si>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</si>
  <si>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</si>
  <si>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</si>
  <si>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</si>
  <si>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</si>
  <si>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</si>
  <si>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</si>
  <si>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</si>
  <si>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</si>
  <si>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</si>
  <si>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</si>
  <si>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</si>
  <si>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</si>
  <si>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</si>
  <si>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</si>
  <si>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</si>
  <si>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</si>
  <si>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</si>
  <si>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</si>
  <si>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</si>
  <si>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</si>
  <si>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</si>
  <si>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</si>
  <si>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</si>
  <si>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</si>
  <si>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</si>
  <si>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</si>
  <si>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</si>
  <si>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</si>
  <si>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</si>
  <si>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</si>
  <si>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</si>
  <si>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</si>
  <si>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</si>
  <si>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</si>
  <si>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</si>
  <si>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</si>
  <si>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</si>
  <si>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</si>
  <si>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</si>
  <si>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</si>
  <si>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</si>
  <si>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</si>
  <si>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</si>
  <si>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</si>
  <si>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</si>
  <si>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</si>
  <si>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</si>
  <si>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</si>
  <si>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</si>
  <si>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</si>
  <si>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</si>
  <si>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</si>
  <si>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</si>
  <si>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</si>
  <si>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</si>
  <si>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</si>
  <si>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</si>
  <si>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</si>
  <si>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</si>
  <si>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</si>
  <si>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</si>
  <si>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</si>
  <si>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</si>
  <si>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</si>
  <si>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</si>
  <si>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</si>
  <si>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</si>
  <si>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</si>
  <si>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</si>
  <si>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</si>
  <si>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</si>
  <si>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</si>
  <si>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</si>
  <si>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</si>
  <si>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</si>
  <si>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</si>
  <si>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</si>
  <si>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</si>
  <si>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</si>
  <si>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</si>
  <si>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</si>
  <si>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</si>
  <si>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</si>
  <si>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</si>
  <si>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</si>
  <si>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</si>
  <si>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</si>
  <si>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</si>
  <si>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</si>
  <si>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</si>
  <si>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</si>
  <si>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</si>
  <si>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</si>
  <si>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</si>
  <si>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</si>
  <si>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</si>
  <si>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</si>
  <si>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</si>
  <si>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</si>
  <si>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</si>
  <si>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</si>
  <si>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</si>
  <si>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</si>
  <si>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</si>
  <si>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</si>
  <si>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</si>
  <si>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</si>
  <si>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</si>
  <si>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</si>
  <si>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</si>
  <si>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</si>
  <si>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</si>
  <si>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</si>
  <si>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</si>
  <si>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</si>
  <si>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</si>
  <si>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</si>
  <si>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</si>
  <si>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</si>
  <si>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</si>
  <si>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</si>
  <si>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</si>
  <si>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</si>
  <si>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</si>
  <si>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</si>
  <si>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</si>
  <si>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</si>
  <si>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</si>
  <si>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</si>
  <si>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</si>
  <si>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</si>
  <si>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</si>
  <si>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</si>
  <si>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</si>
  <si>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</si>
  <si>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</si>
  <si>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</si>
  <si>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</si>
  <si>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</si>
  <si>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</si>
  <si>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</si>
  <si>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</si>
  <si>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</si>
  <si>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</si>
  <si>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</si>
  <si>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</si>
  <si>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</si>
  <si>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</si>
  <si>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</si>
  <si>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</si>
  <si>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</si>
  <si>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</si>
  <si>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</si>
  <si>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</si>
  <si>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</si>
  <si>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</si>
  <si>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</si>
  <si>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</si>
  <si>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</si>
  <si>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</si>
  <si>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</si>
  <si>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</si>
  <si>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</si>
  <si>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</si>
  <si>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</si>
  <si>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</si>
  <si>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</si>
  <si>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</si>
  <si>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</si>
  <si>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</si>
  <si>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</si>
  <si>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</si>
  <si>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</si>
  <si>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</si>
  <si>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</si>
  <si>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</si>
  <si>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</si>
  <si>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</si>
  <si>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</si>
  <si>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</si>
  <si>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</si>
  <si>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</si>
  <si>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</si>
  <si>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</si>
  <si>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</si>
  <si>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</si>
  <si>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</si>
  <si>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</si>
  <si>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</si>
  <si>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</si>
  <si>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</si>
  <si>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</si>
  <si>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</si>
  <si>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</si>
  <si>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</si>
  <si>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</si>
  <si>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</si>
  <si>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</si>
  <si>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</si>
  <si>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</si>
  <si>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</si>
  <si>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</si>
  <si>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</si>
  <si>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</si>
  <si>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</si>
  <si>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</si>
  <si>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</si>
  <si>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</si>
  <si>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</si>
  <si>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</si>
  <si>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</si>
  <si>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</si>
  <si>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</si>
  <si>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</si>
  <si>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</si>
  <si>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</si>
  <si>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</si>
  <si>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</si>
  <si>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</si>
  <si>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</si>
  <si>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</si>
  <si>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</si>
  <si>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</si>
  <si>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</si>
  <si>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</si>
  <si>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</si>
  <si>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</si>
  <si>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</si>
  <si>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</si>
  <si>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</si>
  <si>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</si>
  <si>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</si>
  <si>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</si>
  <si>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</si>
  <si>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</si>
  <si>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</si>
  <si>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</si>
  <si>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</si>
  <si>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</si>
  <si>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</si>
  <si>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</si>
  <si>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</si>
  <si>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</si>
  <si>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</si>
  <si>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</si>
  <si>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</si>
  <si>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</si>
  <si>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</si>
  <si>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</si>
  <si>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</si>
  <si>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</si>
  <si>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</si>
  <si>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</si>
  <si>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</si>
  <si>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</si>
  <si>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</si>
  <si>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</si>
  <si>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</si>
  <si>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</si>
  <si>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</si>
  <si>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</si>
  <si>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</si>
  <si>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</si>
  <si>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</si>
  <si>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</si>
  <si>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</si>
  <si>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</si>
  <si>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</si>
  <si>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</si>
  <si>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</si>
  <si>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</si>
  <si>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</si>
  <si>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</si>
  <si>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</si>
  <si>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</si>
  <si>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</si>
  <si>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</si>
  <si>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</si>
  <si>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</si>
  <si>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</si>
  <si>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</si>
  <si>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</si>
  <si>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</si>
  <si>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</si>
  <si>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</si>
  <si>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</si>
  <si>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</si>
  <si>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</si>
  <si>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</si>
  <si>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</si>
  <si>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</si>
  <si>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</si>
  <si>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</si>
  <si>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</si>
  <si>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</si>
  <si>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</si>
  <si>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</si>
  <si>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</si>
  <si>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</si>
  <si>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</si>
  <si>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</si>
  <si>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</si>
  <si>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</si>
  <si>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</si>
  <si>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</si>
  <si>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</si>
  <si>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</si>
  <si>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</si>
  <si>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</si>
  <si>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</si>
  <si>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</si>
  <si>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</si>
  <si>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</si>
  <si>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</si>
  <si>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</si>
  <si>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</si>
  <si>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</si>
  <si>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</si>
  <si>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</si>
  <si>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</si>
  <si>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</si>
  <si>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</si>
  <si>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</si>
  <si>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</si>
  <si>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</si>
  <si>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</si>
  <si>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</si>
  <si>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</si>
  <si>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</si>
  <si>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</si>
  <si>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</si>
  <si>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</si>
  <si>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</si>
  <si>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</si>
  <si>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</si>
  <si>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</si>
  <si>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</si>
  <si>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</si>
  <si>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</si>
  <si>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</si>
  <si>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</si>
  <si>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</si>
  <si>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</si>
  <si>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</si>
  <si>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</si>
  <si>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</si>
  <si>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</si>
  <si>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</si>
  <si>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</si>
  <si>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</si>
  <si>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</si>
  <si>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</si>
  <si>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</si>
  <si>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</si>
  <si>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</si>
  <si>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</si>
  <si>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</si>
  <si>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</si>
  <si>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</si>
  <si>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</si>
  <si>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</si>
  <si>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</si>
  <si>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</si>
  <si>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</si>
  <si>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</si>
  <si>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</si>
  <si>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</si>
  <si>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</si>
  <si>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</si>
  <si>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</si>
  <si>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</si>
  <si>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</si>
  <si>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</si>
  <si>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</si>
  <si>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</si>
  <si>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</si>
  <si>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</si>
  <si>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</si>
  <si>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</si>
  <si>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</si>
  <si>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</si>
  <si>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</si>
  <si>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</si>
  <si>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</si>
  <si>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</si>
  <si>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</si>
  <si>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</si>
  <si>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</si>
  <si>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</si>
  <si>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</si>
  <si>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</si>
  <si>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</si>
  <si>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</si>
  <si>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</si>
  <si>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</si>
  <si>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</si>
  <si>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</si>
  <si>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</si>
  <si>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</si>
  <si>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</si>
  <si>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</si>
  <si>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</si>
  <si>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</si>
  <si>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</si>
  <si>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</si>
  <si>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</si>
  <si>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</si>
  <si>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</si>
  <si>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</si>
  <si>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</si>
  <si>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</si>
  <si>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</si>
  <si>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</si>
  <si>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</si>
  <si>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</si>
  <si>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</si>
  <si>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</si>
  <si>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</si>
  <si>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</si>
  <si>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</si>
  <si>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</si>
  <si>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</si>
  <si>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</si>
  <si>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</si>
  <si>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</si>
  <si>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</si>
  <si>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</si>
  <si>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</si>
  <si>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</si>
  <si>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</si>
  <si>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</si>
  <si>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</si>
  <si>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</si>
  <si>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</si>
  <si>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</si>
  <si>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</si>
  <si>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</si>
  <si>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</si>
  <si>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</si>
  <si>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</si>
  <si>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</si>
  <si>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</si>
  <si>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</si>
  <si>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</si>
  <si>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</si>
  <si>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</si>
  <si>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</si>
  <si>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</si>
  <si>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</si>
  <si>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</si>
  <si>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</si>
  <si>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</si>
  <si>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</si>
  <si>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</si>
  <si>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</si>
  <si>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</si>
  <si>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</si>
  <si>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</si>
  <si>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</si>
  <si>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</si>
  <si>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</si>
  <si>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</si>
  <si>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</si>
  <si>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</si>
  <si>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</si>
  <si>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</si>
  <si>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</si>
  <si>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</si>
  <si>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</si>
  <si>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</si>
  <si>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</si>
  <si>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</si>
  <si>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</si>
  <si>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</si>
  <si>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</si>
  <si>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</si>
  <si>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</si>
  <si>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</si>
  <si>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</si>
  <si>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</si>
  <si>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</si>
  <si>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</si>
  <si>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</si>
  <si>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</si>
  <si>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</si>
  <si>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</si>
  <si>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</si>
  <si>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</si>
  <si>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</si>
  <si>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</si>
  <si>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</si>
  <si>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</si>
  <si>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</si>
  <si>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</si>
  <si>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</si>
  <si>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</si>
  <si>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</si>
  <si>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</si>
  <si>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</si>
  <si>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</si>
  <si>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</si>
  <si>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</si>
  <si>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</si>
  <si>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</si>
  <si>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</si>
  <si>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</si>
  <si>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</si>
  <si>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</si>
  <si>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</si>
  <si>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</si>
  <si>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</si>
  <si>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</si>
  <si>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</si>
  <si>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</si>
  <si>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</si>
  <si>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</si>
  <si>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</si>
  <si>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</si>
  <si>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</si>
  <si>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</si>
  <si>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</si>
  <si>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</si>
  <si>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</si>
  <si>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</si>
  <si>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</si>
  <si>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</si>
  <si>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</si>
  <si>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</si>
  <si>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</si>
  <si>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</si>
  <si>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</si>
  <si>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</si>
  <si>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</si>
  <si>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</si>
  <si>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</si>
  <si>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</si>
  <si>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</si>
  <si>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</si>
  <si>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</si>
  <si>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</si>
  <si>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</si>
  <si>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</si>
  <si>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</si>
  <si>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</si>
  <si>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</si>
  <si>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</si>
  <si>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</si>
  <si>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</si>
  <si>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</si>
  <si>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</si>
  <si>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</si>
  <si>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</si>
  <si>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</si>
  <si>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</si>
  <si>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</si>
  <si>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</si>
  <si>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</si>
  <si>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</si>
  <si>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</si>
  <si>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</si>
  <si>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</si>
  <si>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</si>
  <si>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</si>
  <si>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</si>
  <si>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</si>
  <si>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</si>
  <si>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</si>
  <si>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</si>
  <si>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</si>
  <si>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</si>
  <si>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</si>
  <si>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</si>
  <si>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</si>
  <si>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</si>
  <si>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</si>
  <si>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</si>
  <si>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</si>
  <si>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</si>
  <si>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</si>
  <si>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</si>
  <si>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</si>
  <si>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</si>
  <si>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</si>
  <si>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</si>
  <si>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</si>
  <si>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</si>
  <si>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</si>
  <si>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</si>
  <si>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</si>
  <si>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</si>
  <si>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</si>
  <si>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</si>
  <si>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</si>
  <si>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</si>
  <si>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</si>
  <si>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</si>
  <si>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</si>
  <si>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</si>
  <si>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</si>
  <si>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</si>
  <si>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</si>
  <si>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</si>
  <si>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</si>
  <si>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</si>
  <si>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</si>
  <si>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</si>
  <si>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</si>
  <si>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</si>
  <si>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</si>
  <si>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</si>
  <si>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</si>
  <si>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</si>
  <si>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</si>
  <si>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</si>
  <si>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</si>
  <si>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</si>
  <si>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</si>
  <si>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</si>
  <si>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</si>
  <si>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</si>
  <si>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</si>
  <si>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</si>
  <si>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</si>
  <si>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</si>
  <si>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</si>
  <si>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</si>
  <si>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</si>
  <si>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</si>
  <si>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</si>
  <si>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</si>
  <si>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</si>
  <si>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</si>
  <si>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</si>
  <si>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</si>
  <si>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</si>
  <si>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</si>
  <si>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</si>
  <si>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</si>
  <si>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</si>
  <si>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</si>
  <si>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</si>
  <si>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</si>
  <si>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</si>
  <si>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</si>
  <si>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</si>
  <si>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</si>
  <si>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</si>
  <si>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</si>
  <si>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</si>
  <si>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</si>
  <si>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</si>
  <si>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</si>
  <si>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</si>
  <si>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</si>
  <si>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</si>
  <si>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</si>
  <si>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</si>
  <si>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</si>
  <si>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</si>
  <si>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</si>
  <si>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</si>
  <si>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</si>
  <si>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</si>
  <si>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</si>
  <si>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</si>
  <si>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</si>
  <si>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</si>
  <si>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</si>
  <si>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</si>
  <si>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</si>
  <si>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</si>
  <si>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</si>
  <si>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</si>
  <si>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</si>
  <si>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</si>
  <si>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</si>
  <si>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</si>
  <si>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</si>
  <si>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</si>
  <si>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</si>
  <si>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</si>
  <si>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</si>
  <si>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</si>
  <si>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</si>
  <si>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</si>
  <si>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</si>
  <si>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</si>
  <si>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</si>
  <si>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</si>
  <si>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</si>
  <si>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</si>
  <si>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</si>
  <si>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</si>
  <si>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</si>
  <si>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</si>
  <si>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</si>
  <si>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</si>
  <si>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</si>
  <si>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</si>
  <si>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</si>
  <si>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</si>
  <si>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</si>
  <si>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</si>
  <si>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</si>
  <si>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</si>
  <si>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</si>
  <si>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</si>
  <si>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</si>
  <si>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</si>
  <si>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</si>
  <si>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</si>
  <si>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</si>
  <si>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</si>
  <si>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</si>
  <si>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</si>
  <si>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</si>
  <si>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</si>
  <si>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</si>
  <si>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</si>
  <si>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</si>
  <si>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</si>
  <si>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</si>
  <si>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</si>
  <si>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</si>
  <si>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</si>
  <si>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</si>
  <si>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</si>
  <si>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</si>
  <si>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</si>
  <si>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</si>
  <si>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</si>
  <si>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</si>
  <si>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</si>
  <si>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</si>
  <si>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</si>
  <si>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</si>
  <si>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</si>
  <si>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</si>
  <si>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</si>
  <si>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</si>
  <si>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</si>
  <si>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</si>
  <si>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</si>
  <si>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</si>
  <si>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</si>
  <si>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</si>
  <si>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</si>
  <si>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</si>
  <si>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</si>
  <si>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</si>
  <si>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</si>
  <si>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</si>
  <si>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</si>
  <si>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</si>
  <si>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</si>
  <si>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</si>
  <si>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</si>
  <si>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</si>
  <si>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</si>
  <si>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</si>
  <si>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</si>
  <si>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</si>
  <si>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</si>
  <si>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</si>
  <si>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</si>
  <si>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</si>
  <si>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</si>
  <si>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</si>
  <si>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</si>
  <si>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</si>
  <si>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</si>
  <si>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</si>
  <si>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</si>
  <si>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</si>
  <si>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</si>
  <si>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</si>
  <si>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</si>
  <si>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</si>
  <si>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</si>
  <si>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</si>
  <si>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</si>
  <si>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</si>
  <si>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</si>
  <si>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</si>
  <si>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</si>
  <si>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</si>
  <si>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</si>
  <si>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</si>
  <si>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</si>
  <si>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</si>
  <si>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</si>
  <si>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</si>
  <si>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</si>
  <si>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</si>
  <si>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</si>
  <si>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</si>
  <si>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</si>
  <si>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</si>
  <si>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</si>
  <si>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</si>
  <si>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</si>
  <si>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</si>
  <si>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</si>
  <si>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</si>
  <si>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</si>
  <si>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</si>
  <si>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</si>
  <si>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</si>
  <si>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</si>
  <si>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</si>
  <si>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</si>
  <si>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</si>
  <si>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</si>
  <si>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</si>
  <si>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</si>
  <si>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</si>
  <si>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</si>
  <si>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</si>
  <si>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</si>
  <si>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</si>
  <si>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</si>
  <si>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</si>
  <si>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</si>
  <si>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</si>
  <si>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</si>
  <si>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</si>
  <si>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</si>
  <si>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</si>
  <si>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</si>
  <si>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</si>
  <si>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</si>
  <si>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</si>
  <si>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</si>
  <si>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</si>
  <si>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</si>
  <si>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</si>
  <si>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</si>
  <si>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</si>
  <si>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</si>
  <si>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</si>
  <si>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</si>
  <si>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</si>
  <si>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</si>
  <si>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</si>
  <si>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</si>
  <si>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</si>
  <si>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</si>
  <si>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</si>
  <si>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</si>
  <si>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</si>
  <si>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</si>
  <si>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</si>
  <si>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</si>
  <si>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</si>
  <si>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</si>
  <si>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</si>
  <si>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</si>
  <si>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</si>
  <si>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</si>
  <si>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</si>
  <si>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</si>
  <si>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</si>
  <si>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</si>
  <si>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</si>
  <si>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</si>
  <si>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</si>
  <si>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</si>
  <si>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</si>
  <si>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</si>
  <si>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</si>
  <si>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</si>
  <si>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</si>
  <si>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</si>
  <si>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</si>
  <si>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</si>
  <si>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</si>
  <si>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</si>
  <si>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</si>
  <si>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</si>
  <si>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</si>
  <si>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</si>
  <si>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</si>
  <si>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</si>
  <si>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</si>
  <si>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</si>
  <si>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</si>
  <si>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</si>
  <si>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</si>
  <si>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</si>
  <si>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</si>
  <si>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</si>
  <si>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</si>
  <si>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</si>
  <si>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</si>
  <si>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</si>
  <si>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</si>
  <si>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</si>
  <si>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</si>
  <si>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</si>
  <si>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</si>
  <si>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</si>
  <si>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</si>
  <si>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</si>
  <si>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</si>
  <si>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</si>
  <si>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</si>
  <si>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</si>
  <si>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</si>
  <si>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</si>
  <si>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</si>
  <si>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</si>
  <si>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</si>
  <si>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</si>
  <si>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</si>
  <si>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</si>
  <si>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</si>
  <si>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</si>
  <si>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</si>
  <si>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</si>
  <si>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</si>
  <si>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</si>
  <si>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</si>
  <si>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</si>
  <si>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</si>
  <si>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</si>
  <si>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</si>
  <si>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</si>
  <si>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</si>
  <si>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</si>
  <si>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</si>
  <si>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</si>
  <si>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</si>
  <si>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</si>
  <si>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</si>
  <si>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</si>
  <si>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</si>
  <si>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</si>
  <si>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</si>
  <si>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</si>
  <si>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</si>
  <si>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</si>
  <si>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</si>
  <si>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</si>
  <si>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</si>
  <si>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</si>
  <si>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</si>
  <si>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</si>
  <si>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</si>
  <si>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</si>
  <si>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</si>
  <si>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</si>
  <si>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</si>
  <si>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</si>
  <si>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</si>
  <si>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</si>
  <si>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</si>
  <si>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</si>
  <si>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</si>
  <si>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</si>
  <si>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</si>
  <si>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</si>
  <si>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</si>
  <si>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</si>
  <si>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</si>
  <si>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</si>
  <si>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</si>
  <si>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</si>
  <si>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</si>
  <si>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</si>
  <si>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</si>
  <si>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</si>
  <si>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</si>
  <si>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</si>
  <si>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</si>
  <si>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</si>
  <si>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</si>
  <si>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</si>
  <si>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</si>
  <si>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</si>
  <si>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</si>
  <si>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</si>
  <si>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</si>
  <si>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</si>
  <si>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</si>
  <si>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</si>
  <si>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</si>
  <si>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</si>
  <si>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</si>
  <si>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</si>
  <si>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</si>
  <si>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</si>
  <si>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</si>
  <si>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</si>
  <si>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</si>
  <si>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</si>
  <si>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</si>
  <si>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</si>
  <si>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</si>
  <si>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</si>
  <si>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</si>
  <si>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</si>
  <si>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</si>
  <si>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</si>
  <si>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</si>
  <si>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</si>
  <si>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</si>
  <si>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</si>
  <si>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</si>
  <si>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</si>
  <si>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</si>
  <si>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</si>
  <si>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</si>
  <si>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</si>
  <si>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</si>
  <si>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</si>
  <si>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</si>
  <si>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</si>
  <si>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</si>
  <si>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</si>
  <si>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</si>
  <si>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</si>
  <si>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</si>
  <si>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</si>
  <si>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</si>
  <si>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</si>
  <si>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</si>
  <si>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</si>
  <si>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</si>
  <si>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</si>
  <si>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</si>
  <si>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</si>
  <si>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</si>
  <si>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</si>
  <si>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</si>
  <si>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</si>
  <si>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</si>
  <si>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</si>
  <si>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</si>
  <si>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</si>
  <si>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</si>
  <si>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</si>
  <si>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</si>
  <si>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</si>
  <si>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</si>
  <si>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</si>
  <si>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</si>
  <si>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</si>
  <si>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</si>
  <si>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</si>
  <si>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</si>
  <si>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</si>
  <si>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</si>
  <si>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</si>
  <si>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</si>
  <si>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</si>
  <si>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</si>
  <si>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</si>
  <si>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</si>
  <si>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</si>
  <si>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</si>
  <si>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</si>
  <si>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</si>
  <si>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</si>
  <si>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</si>
  <si>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</si>
  <si>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</si>
  <si>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</si>
  <si>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</si>
  <si>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</si>
  <si>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</si>
  <si>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</si>
  <si>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</si>
  <si>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</si>
  <si>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</si>
  <si>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</si>
  <si>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</si>
  <si>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</si>
  <si>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</si>
  <si>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</si>
  <si>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</si>
  <si>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</si>
  <si>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</si>
  <si>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</si>
  <si>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</si>
  <si>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</si>
  <si>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</si>
  <si>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</si>
  <si>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</si>
  <si>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</si>
  <si>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</si>
  <si>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</si>
  <si>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</si>
  <si>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</si>
  <si>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</si>
  <si>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</si>
  <si>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</si>
  <si>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</si>
  <si>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</si>
  <si>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</si>
  <si>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</si>
  <si>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</si>
  <si>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</si>
  <si>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</si>
  <si>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</si>
  <si>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</si>
  <si>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</si>
  <si>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</si>
  <si>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</si>
  <si>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</si>
  <si>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</si>
  <si>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</si>
  <si>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</si>
  <si>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</si>
  <si>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</si>
  <si>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</si>
  <si>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</si>
  <si>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</si>
  <si>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</si>
  <si>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</si>
  <si>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</si>
  <si>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</si>
  <si>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</si>
  <si>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</si>
  <si>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</si>
  <si>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</si>
  <si>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</si>
  <si>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</si>
  <si>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</si>
  <si>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</si>
  <si>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</si>
  <si>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</si>
  <si>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</si>
  <si>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</si>
  <si>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</si>
  <si>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</si>
  <si>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</si>
  <si>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</si>
  <si>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</si>
  <si>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</si>
  <si>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</si>
  <si>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</si>
  <si>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</si>
  <si>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</si>
  <si>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</si>
  <si>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</si>
  <si>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</si>
  <si>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</si>
  <si>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</si>
  <si>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</si>
  <si>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</si>
  <si>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</si>
  <si>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</si>
  <si>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</si>
  <si>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</si>
  <si>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</si>
  <si>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</si>
  <si>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</si>
  <si>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</si>
  <si>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</si>
  <si>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</si>
  <si>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</si>
  <si>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</si>
  <si>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</si>
  <si>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</si>
  <si>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</si>
  <si>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</si>
  <si>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</si>
  <si>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</si>
  <si>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</si>
  <si>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</si>
  <si>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</si>
  <si>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</si>
  <si>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</si>
  <si>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</si>
  <si>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</si>
  <si>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</si>
  <si>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</si>
  <si>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</si>
  <si>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</si>
  <si>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</si>
  <si>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</si>
  <si>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</si>
  <si>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</si>
  <si>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</si>
  <si>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</si>
  <si>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</si>
  <si>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</si>
  <si>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</si>
  <si>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</si>
  <si>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</si>
  <si>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</si>
  <si>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</si>
  <si>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</si>
  <si>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</si>
  <si>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</si>
  <si>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</si>
  <si>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</si>
  <si>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</si>
  <si>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</si>
  <si>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</si>
  <si>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</si>
  <si>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</si>
  <si>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</si>
  <si>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</si>
  <si>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</si>
  <si>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</si>
  <si>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</si>
  <si>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</si>
  <si>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</si>
  <si>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</si>
  <si>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</si>
  <si>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</si>
  <si>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</si>
  <si>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</si>
  <si>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</si>
  <si>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</si>
  <si>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</si>
  <si>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</si>
  <si>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</si>
  <si>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</si>
  <si>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</si>
  <si>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</si>
  <si>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</si>
  <si>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</si>
  <si>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</si>
  <si>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</si>
  <si>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</si>
  <si>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</si>
  <si>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</si>
  <si>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</si>
  <si>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</si>
  <si>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</si>
  <si>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</si>
  <si>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</si>
  <si>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</si>
  <si>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</si>
  <si>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</si>
  <si>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</si>
  <si>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</si>
  <si>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</si>
  <si>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</si>
  <si>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</si>
  <si>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</si>
  <si>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</si>
  <si>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</si>
  <si>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</si>
  <si>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</si>
  <si>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</si>
  <si>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</si>
  <si>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</si>
  <si>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</si>
  <si>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</si>
  <si>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</si>
  <si>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</si>
  <si>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</si>
  <si>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</si>
  <si>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</si>
  <si>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</si>
  <si>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</si>
  <si>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</si>
  <si>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</si>
  <si>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</si>
  <si>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</si>
  <si>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</si>
  <si>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</si>
  <si>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</si>
  <si>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</si>
  <si>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</si>
  <si>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</si>
  <si>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</si>
  <si>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</si>
  <si>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</si>
  <si>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</si>
  <si>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</si>
  <si>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</si>
  <si>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</si>
  <si>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</si>
  <si>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</si>
  <si>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</si>
  <si>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</si>
  <si>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</si>
  <si>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</si>
  <si>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</si>
  <si>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</si>
  <si>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</si>
  <si>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</si>
  <si>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</si>
  <si>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</si>
  <si>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</si>
  <si>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</si>
  <si>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</si>
  <si>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</si>
  <si>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</si>
  <si>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</si>
  <si>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</si>
  <si>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</si>
  <si>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</si>
  <si>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</si>
  <si>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</si>
  <si>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</si>
  <si>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</si>
  <si>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</si>
  <si>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</si>
  <si>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</si>
  <si>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</si>
  <si>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</si>
  <si>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</si>
  <si>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</si>
  <si>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</si>
  <si>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</si>
  <si>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</si>
  <si>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</si>
  <si>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</si>
  <si>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</si>
  <si>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</si>
  <si>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</si>
  <si>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</si>
  <si>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</si>
  <si>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</si>
  <si>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</si>
  <si>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</si>
  <si>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</si>
  <si>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</si>
  <si>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</si>
  <si>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</si>
  <si>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</si>
  <si>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</si>
  <si>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</si>
  <si>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</si>
  <si>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</si>
  <si>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</si>
  <si>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</si>
  <si>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</si>
  <si>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</si>
  <si>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</si>
  <si>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</si>
  <si>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</si>
  <si>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</si>
  <si>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</si>
  <si>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</si>
  <si>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</si>
  <si>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</si>
  <si>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</si>
  <si>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</si>
  <si>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</si>
  <si>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</si>
  <si>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</si>
  <si>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</si>
  <si>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</si>
  <si>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</si>
  <si>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</si>
  <si>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</si>
  <si>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</si>
  <si>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</si>
  <si>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</si>
  <si>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</si>
  <si>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</si>
  <si>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</si>
  <si>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</si>
  <si>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</si>
  <si>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</si>
  <si>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</si>
  <si>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</si>
  <si>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</si>
  <si>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</si>
  <si>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</si>
  <si>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</si>
  <si>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</si>
  <si>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</si>
  <si>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</si>
  <si>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</si>
  <si>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</si>
  <si>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</si>
  <si>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</si>
  <si>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</si>
  <si>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</si>
  <si>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</si>
  <si>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</si>
  <si>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</si>
  <si>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</si>
  <si>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</si>
  <si>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</si>
  <si>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</si>
  <si>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</si>
  <si>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</si>
  <si>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</si>
  <si>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</si>
  <si>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</si>
  <si>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</si>
  <si>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</si>
  <si>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</si>
  <si>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</si>
  <si>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</si>
  <si>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</si>
  <si>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</si>
  <si>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</si>
  <si>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</si>
  <si>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</si>
  <si>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</si>
  <si>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</si>
  <si>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</si>
  <si>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</si>
  <si>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</si>
  <si>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</si>
  <si>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</si>
  <si>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</si>
  <si>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</si>
  <si>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</si>
  <si>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</si>
  <si>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</si>
  <si>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</si>
  <si>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</si>
  <si>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</si>
  <si>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</si>
  <si>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</si>
  <si>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</si>
  <si>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</si>
  <si>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</si>
  <si>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</si>
  <si>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</si>
  <si>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</si>
  <si>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</si>
  <si>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</si>
  <si>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</si>
  <si>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</si>
  <si>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</si>
  <si>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</si>
  <si>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</si>
  <si>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</si>
  <si>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</si>
  <si>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</si>
  <si>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</si>
  <si>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</si>
  <si>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</si>
  <si>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</si>
  <si>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</si>
  <si>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</si>
  <si>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</si>
  <si>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</si>
  <si>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</si>
  <si>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</si>
  <si>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</si>
  <si>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</si>
  <si>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</si>
  <si>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</si>
  <si>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</si>
  <si>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</si>
  <si>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</si>
  <si>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</si>
  <si>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</si>
  <si>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</si>
  <si>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</si>
  <si>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</si>
  <si>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</si>
  <si>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</si>
  <si>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</si>
  <si>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</si>
  <si>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</si>
  <si>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</si>
  <si>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</si>
  <si>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</si>
  <si>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</si>
  <si>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</si>
  <si>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</si>
  <si>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</si>
  <si>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</si>
  <si>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</si>
  <si>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</si>
  <si>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</si>
  <si>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</si>
  <si>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</si>
  <si>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</si>
  <si>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</si>
  <si>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</si>
  <si>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</si>
  <si>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</si>
  <si>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</si>
  <si>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</si>
  <si>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</si>
  <si>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</si>
  <si>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</si>
  <si>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</si>
  <si>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</si>
  <si>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</si>
  <si>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</si>
  <si>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</si>
  <si>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</si>
  <si>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</si>
  <si>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</si>
  <si>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</si>
  <si>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</si>
  <si>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</si>
  <si>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</si>
  <si>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</si>
  <si>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</si>
  <si>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</si>
  <si>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</si>
  <si>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</si>
  <si>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</si>
  <si>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</si>
  <si>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</si>
  <si>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</si>
  <si>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</si>
  <si>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</si>
  <si>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</si>
  <si>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</si>
  <si>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</si>
  <si>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</si>
  <si>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</si>
  <si>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</si>
  <si>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</si>
  <si>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</si>
  <si>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</si>
  <si>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</si>
  <si>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</si>
  <si>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</si>
  <si>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</si>
  <si>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</si>
  <si>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</si>
  <si>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</si>
  <si>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</si>
  <si>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</si>
  <si>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</si>
  <si>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</si>
  <si>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</si>
  <si>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</si>
  <si>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</si>
  <si>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</si>
  <si>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</si>
  <si>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</si>
  <si>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</si>
  <si>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</si>
  <si>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</si>
  <si>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</si>
  <si>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</si>
  <si>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</si>
  <si>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</si>
  <si>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</si>
  <si>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</si>
  <si>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</si>
  <si>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</si>
  <si>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</si>
  <si>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</si>
  <si>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</si>
  <si>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</si>
  <si>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</si>
  <si>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</si>
  <si>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</si>
  <si>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</si>
  <si>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</si>
  <si>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</si>
  <si>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</si>
  <si>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</si>
  <si>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</si>
  <si>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</si>
  <si>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</si>
  <si>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</si>
  <si>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</si>
  <si>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</si>
  <si>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</si>
  <si>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</si>
  <si>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</si>
  <si>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</si>
  <si>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</si>
  <si>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</si>
  <si>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</si>
  <si>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</si>
  <si>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</si>
  <si>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</si>
  <si>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</si>
  <si>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</si>
  <si>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</si>
  <si>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</si>
  <si>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</si>
  <si>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</si>
  <si>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</si>
  <si>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</si>
  <si>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</si>
  <si>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</si>
  <si>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</si>
  <si>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</si>
  <si>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</si>
  <si>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</si>
  <si>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</si>
  <si>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</si>
  <si>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</si>
  <si>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</si>
  <si>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</si>
  <si>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</si>
  <si>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</si>
  <si>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</si>
  <si>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</si>
  <si>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</si>
  <si>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</si>
  <si>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</si>
  <si>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</si>
  <si>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</si>
  <si>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</si>
  <si>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</si>
  <si>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</si>
  <si>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</si>
  <si>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</si>
  <si>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</si>
  <si>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</si>
  <si>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</si>
  <si>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</si>
  <si>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</si>
  <si>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</si>
  <si>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</si>
  <si>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</si>
  <si>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</si>
  <si>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</si>
  <si>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</si>
  <si>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</si>
  <si>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</si>
  <si>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</si>
  <si>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</si>
  <si>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</si>
  <si>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</si>
  <si>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</si>
  <si>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</si>
  <si>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</si>
  <si>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</si>
  <si>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</si>
  <si>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</si>
  <si>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</si>
  <si>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</si>
  <si>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</si>
  <si>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</si>
  <si>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</si>
  <si>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</si>
  <si>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</si>
  <si>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</si>
  <si>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</si>
  <si>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</si>
  <si>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</si>
  <si>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</si>
  <si>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</si>
  <si>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</si>
  <si>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</si>
  <si>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</si>
  <si>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</si>
  <si>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</si>
  <si>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</si>
  <si>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</si>
  <si>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</si>
  <si>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</si>
  <si>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</si>
  <si>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</si>
  <si>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</si>
  <si>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</si>
  <si>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</si>
  <si>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</si>
  <si>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</si>
  <si>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</si>
  <si>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</si>
  <si>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</si>
  <si>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</si>
  <si>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</si>
  <si>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</si>
  <si>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</si>
  <si>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</si>
  <si>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</si>
  <si>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</si>
  <si>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</si>
  <si>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</si>
  <si>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</si>
  <si>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</si>
  <si>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</si>
  <si>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</si>
  <si>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</si>
  <si>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</si>
  <si>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</si>
  <si>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</si>
  <si>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</si>
  <si>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</si>
  <si>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</si>
  <si>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</si>
  <si>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</si>
  <si>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</si>
  <si>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</si>
  <si>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</si>
  <si>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</si>
  <si>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</si>
  <si>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</si>
  <si>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</si>
  <si>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</si>
  <si>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</si>
  <si>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</si>
  <si>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</si>
  <si>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</si>
  <si>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</si>
  <si>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</si>
  <si>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</si>
  <si>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</si>
  <si>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</si>
  <si>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</si>
  <si>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</si>
  <si>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</si>
  <si>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</si>
  <si>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</si>
  <si>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</si>
  <si>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</si>
  <si>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</si>
  <si>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</si>
  <si>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</si>
  <si>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</si>
  <si>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</si>
  <si>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</si>
  <si>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</si>
  <si>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</si>
  <si>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</si>
  <si>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</si>
  <si>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</si>
  <si>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</si>
  <si>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</si>
  <si>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</si>
  <si>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</si>
  <si>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</si>
  <si>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</si>
  <si>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</si>
  <si>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</si>
  <si>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</si>
  <si>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</si>
  <si>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</si>
  <si>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</si>
  <si>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</si>
  <si>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</si>
  <si>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</si>
  <si>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</si>
  <si>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</si>
  <si>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</si>
  <si>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</si>
  <si>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</si>
  <si>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</si>
  <si>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</si>
  <si>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</si>
  <si>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</si>
  <si>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</si>
  <si>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</si>
  <si>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</si>
  <si>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</si>
  <si>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</si>
  <si>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</si>
  <si>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</si>
  <si>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</si>
  <si>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</si>
  <si>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</si>
  <si>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</si>
  <si>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</si>
  <si>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</si>
  <si>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</si>
  <si>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</si>
  <si>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</si>
  <si>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</si>
  <si>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</si>
  <si>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</si>
  <si>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</si>
  <si>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</si>
  <si>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</si>
  <si>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</si>
  <si>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</si>
  <si>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</si>
  <si>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</si>
  <si>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</si>
  <si>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</si>
  <si>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</si>
  <si>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</si>
  <si>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</si>
  <si>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</si>
  <si>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</si>
  <si>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</si>
  <si>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</si>
  <si>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</si>
  <si>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</si>
  <si>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</si>
  <si>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</si>
  <si>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</si>
  <si>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</si>
  <si>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</si>
  <si>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</si>
  <si>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</si>
  <si>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</si>
  <si>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</si>
  <si>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</si>
  <si>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</si>
  <si>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</si>
  <si>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</si>
  <si>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</si>
  <si>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</si>
  <si>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</si>
  <si>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</si>
  <si>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</si>
  <si>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</si>
  <si>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</si>
  <si>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</si>
  <si>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</si>
  <si>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</si>
  <si>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</si>
  <si>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</si>
  <si>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</si>
  <si>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</si>
  <si>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</si>
  <si>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</si>
  <si>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</si>
  <si>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</si>
  <si>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</si>
  <si>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</si>
  <si>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</si>
  <si>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</si>
  <si>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</si>
  <si>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</si>
  <si>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</si>
  <si>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</si>
  <si>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</si>
  <si>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</si>
  <si>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</si>
  <si>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</si>
  <si>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</si>
  <si>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</si>
  <si>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</si>
  <si>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</si>
  <si>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</si>
  <si>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</si>
  <si>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</si>
  <si>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</si>
  <si>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</si>
  <si>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</si>
  <si>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</si>
  <si>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</si>
  <si>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</si>
  <si>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</si>
  <si>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</si>
  <si>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</si>
  <si>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</si>
  <si>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</si>
  <si>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</si>
  <si>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</si>
  <si>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</si>
  <si>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</si>
  <si>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</si>
  <si>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</si>
  <si>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</si>
  <si>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</si>
  <si>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</si>
  <si>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</si>
  <si>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</si>
  <si>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</si>
  <si>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</si>
  <si>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</si>
  <si>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</si>
  <si>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</si>
  <si>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</si>
  <si>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</si>
  <si>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</si>
  <si>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</si>
  <si>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</si>
  <si>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</si>
  <si>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</si>
  <si>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</si>
  <si>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</si>
  <si>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</si>
  <si>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</si>
  <si>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</si>
  <si>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</si>
  <si>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</si>
  <si>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</si>
  <si>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</si>
  <si>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</si>
  <si>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</si>
  <si>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</si>
  <si>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</si>
  <si>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</si>
  <si>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</si>
  <si>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</si>
  <si>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</si>
  <si>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</si>
  <si>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</si>
  <si>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</si>
  <si>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</si>
  <si>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</si>
  <si>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</si>
  <si>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</si>
  <si>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</si>
  <si>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</si>
  <si>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</si>
  <si>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</si>
  <si>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</si>
  <si>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</si>
  <si>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</si>
  <si>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</si>
  <si>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</si>
  <si>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</si>
  <si>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</si>
  <si>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</si>
  <si>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</si>
  <si>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</si>
  <si>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</si>
  <si>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</si>
  <si>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</si>
  <si>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</si>
  <si>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</si>
  <si>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</si>
  <si>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</si>
  <si>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</si>
  <si>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</si>
  <si>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</si>
  <si>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</si>
  <si>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</si>
  <si>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</si>
  <si>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</si>
  <si>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</si>
  <si>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</si>
  <si>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</si>
  <si>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</si>
  <si>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</si>
  <si>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</si>
  <si>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</si>
  <si>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</si>
  <si>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</si>
  <si>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</si>
  <si>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</si>
  <si>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</si>
  <si>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</si>
  <si>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</si>
  <si>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</si>
  <si>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</si>
  <si>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</si>
  <si>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</si>
  <si>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</si>
  <si>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</si>
  <si>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</si>
  <si>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</si>
  <si>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</si>
  <si>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</si>
  <si>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</si>
  <si>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</si>
  <si>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</si>
  <si>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</si>
  <si>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</si>
  <si>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</si>
  <si>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</si>
  <si>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</si>
  <si>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</si>
  <si>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</si>
  <si>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</si>
  <si>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</si>
  <si>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</si>
  <si>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</si>
  <si>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</si>
  <si>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</si>
  <si>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</si>
  <si>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</si>
  <si>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</si>
  <si>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</si>
  <si>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</si>
  <si>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</si>
  <si>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</si>
  <si>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</si>
  <si>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</si>
  <si>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</si>
  <si>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</si>
  <si>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</si>
  <si>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</si>
  <si>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</si>
  <si>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</si>
  <si>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</si>
  <si>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</si>
  <si>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</si>
  <si>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</si>
  <si>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</si>
  <si>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</si>
  <si>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</si>
  <si>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</si>
  <si>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</si>
  <si>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</si>
  <si>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</si>
  <si>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</si>
  <si>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</si>
  <si>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</si>
  <si>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</si>
  <si>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</si>
  <si>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</si>
  <si>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</si>
  <si>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</si>
  <si>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</si>
  <si>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</si>
  <si>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</si>
  <si>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</si>
  <si>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</si>
  <si>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</si>
  <si>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</si>
  <si>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</si>
  <si>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</si>
  <si>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</si>
  <si>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</si>
  <si>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</si>
  <si>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</si>
  <si>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</si>
  <si>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</si>
  <si>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</si>
  <si>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</si>
  <si>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</si>
  <si>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</si>
  <si>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</si>
  <si>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</si>
  <si>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</si>
  <si>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</si>
  <si>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</si>
  <si>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</si>
  <si>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</si>
  <si>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</si>
  <si>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</si>
  <si>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</si>
  <si>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</si>
  <si>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</si>
  <si>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</si>
  <si>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</si>
  <si>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</si>
  <si>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</si>
  <si>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</si>
  <si>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</si>
  <si>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</si>
  <si>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</si>
  <si>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</si>
  <si>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</si>
  <si>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</si>
  <si>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</si>
  <si>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</si>
  <si>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</si>
  <si>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</si>
  <si>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</si>
  <si>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</si>
  <si>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</si>
  <si>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</si>
  <si>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</si>
  <si>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</si>
  <si>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</si>
  <si>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</si>
  <si>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</si>
  <si>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</si>
  <si>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</si>
  <si>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</si>
  <si>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</si>
  <si>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</si>
  <si>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</si>
  <si>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</si>
  <si>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</si>
  <si>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</si>
  <si>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</si>
  <si>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</si>
  <si>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</si>
  <si>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</si>
  <si>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</si>
  <si>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</si>
  <si>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</si>
  <si>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</si>
  <si>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</si>
  <si>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</si>
  <si>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</si>
  <si>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</si>
  <si>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</si>
  <si>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</si>
  <si>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</si>
  <si>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</si>
  <si>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</si>
  <si>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</si>
  <si>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</si>
  <si>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</si>
  <si>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</si>
  <si>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</si>
  <si>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</si>
  <si>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</si>
  <si>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</si>
  <si>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</si>
  <si>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</si>
  <si>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</si>
  <si>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</si>
  <si>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</si>
  <si>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</si>
  <si>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</si>
  <si>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</si>
  <si>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</si>
  <si>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</si>
  <si>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</si>
  <si>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</si>
  <si>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</si>
  <si>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</si>
  <si>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</si>
  <si>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</si>
  <si>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</si>
  <si>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</si>
  <si>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</si>
  <si>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</si>
  <si>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</si>
  <si>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</si>
  <si>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</si>
  <si>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</si>
  <si>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</si>
  <si>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</si>
  <si>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</si>
  <si>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</si>
  <si>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</si>
  <si>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</si>
  <si>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</si>
  <si>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</si>
  <si>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</si>
  <si>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</si>
  <si>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</si>
  <si>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</si>
  <si>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</si>
  <si>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</si>
  <si>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</si>
  <si>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</si>
  <si>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</si>
  <si>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</si>
  <si>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</si>
  <si>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</si>
  <si>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</si>
  <si>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</si>
  <si>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</si>
  <si>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</si>
  <si>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</si>
  <si>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</si>
  <si>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</si>
  <si>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</si>
  <si>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</si>
  <si>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</si>
  <si>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</si>
  <si>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</si>
  <si>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</si>
  <si>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</si>
  <si>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</si>
  <si>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</si>
  <si>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</si>
  <si>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</si>
  <si>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</si>
  <si>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</si>
  <si>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</si>
  <si>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</si>
  <si>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</si>
  <si>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</si>
  <si>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</si>
  <si>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</si>
  <si>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</si>
  <si>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</si>
  <si>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</si>
  <si>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</si>
  <si>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</si>
  <si>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</si>
  <si>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</si>
  <si>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</si>
  <si>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</si>
  <si>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</si>
  <si>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</si>
  <si>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</si>
  <si>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</si>
  <si>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</si>
  <si>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</si>
  <si>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</si>
  <si>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</si>
  <si>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</si>
  <si>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</si>
  <si>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</si>
  <si>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</si>
  <si>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</si>
  <si>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</si>
  <si>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</si>
  <si>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</si>
  <si>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</si>
  <si>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</si>
  <si>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</si>
  <si>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</si>
  <si>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</si>
  <si>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</si>
  <si>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</si>
  <si>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</si>
  <si>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</si>
  <si>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</si>
  <si>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</si>
  <si>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</si>
  <si>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</si>
  <si>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</si>
  <si>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</si>
  <si>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</si>
  <si>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</si>
  <si>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</si>
  <si>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</si>
  <si>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</si>
  <si>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</si>
  <si>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</si>
  <si>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</si>
  <si>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</si>
  <si>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</si>
  <si>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</si>
  <si>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</si>
  <si>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</si>
  <si>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</si>
  <si>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</si>
  <si>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</si>
  <si>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</si>
  <si>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</si>
  <si>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</si>
  <si>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</si>
  <si>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</si>
  <si>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</si>
  <si>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</si>
  <si>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</si>
  <si>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</si>
  <si>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</si>
  <si>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</si>
  <si>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</si>
  <si>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</si>
  <si>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</si>
  <si>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</si>
  <si>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</si>
  <si>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</si>
  <si>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</si>
  <si>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</si>
  <si>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</si>
  <si>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</si>
  <si>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</si>
  <si>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</si>
  <si>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</si>
  <si>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</si>
  <si>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</si>
  <si>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</si>
  <si>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</si>
  <si>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</si>
  <si>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</si>
  <si>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</si>
  <si>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</si>
  <si>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</si>
  <si>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</si>
  <si>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</si>
  <si>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</si>
  <si>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</si>
  <si>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</si>
  <si>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</si>
  <si>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</si>
  <si>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</si>
  <si>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</si>
  <si>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</si>
  <si>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</si>
  <si>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</si>
  <si>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</si>
  <si>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</si>
  <si>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</si>
  <si>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</si>
  <si>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</si>
  <si>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</si>
  <si>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</si>
  <si>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</si>
  <si>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</si>
  <si>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</si>
  <si>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</si>
  <si>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</si>
  <si>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</si>
  <si>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</si>
  <si>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</si>
  <si>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</si>
  <si>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</si>
  <si>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</si>
  <si>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</si>
  <si>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</si>
  <si>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</si>
  <si>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</si>
  <si>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</si>
  <si>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</si>
  <si>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</si>
  <si>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</si>
  <si>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</si>
  <si>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</si>
  <si>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</si>
  <si>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</si>
  <si>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</si>
  <si>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</si>
  <si>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</si>
  <si>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</si>
  <si>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</si>
  <si>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</si>
  <si>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</si>
  <si>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</si>
  <si>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</si>
  <si>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</si>
  <si>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</si>
  <si>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</si>
  <si>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</si>
  <si>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</si>
  <si>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</si>
  <si>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</si>
  <si>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</si>
  <si>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</si>
  <si>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</si>
  <si>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</si>
  <si>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</si>
  <si>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</si>
  <si>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</si>
  <si>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</si>
  <si>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</si>
  <si>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</si>
  <si>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</si>
  <si>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</si>
  <si>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</si>
  <si>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</si>
  <si>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</si>
  <si>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</si>
  <si>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</si>
  <si>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</si>
  <si>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</si>
  <si>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</si>
  <si>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</si>
  <si>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</si>
  <si>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</si>
  <si>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</si>
  <si>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</si>
  <si>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</si>
  <si>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</si>
  <si>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</si>
  <si>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</si>
  <si>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</si>
  <si>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</si>
  <si>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</si>
  <si>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</si>
  <si>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</si>
  <si>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</si>
  <si>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</si>
  <si>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</si>
  <si>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</si>
  <si>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</si>
  <si>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</si>
  <si>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</si>
  <si>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</si>
  <si>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</si>
  <si>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</si>
  <si>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</si>
  <si>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</si>
  <si>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</si>
  <si>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</si>
  <si>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</si>
  <si>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</si>
  <si>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</si>
  <si>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</si>
  <si>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</si>
  <si>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</si>
  <si>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</si>
  <si>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</si>
  <si>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</si>
  <si>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</si>
  <si>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</si>
  <si>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</si>
  <si>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</si>
  <si>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</si>
  <si>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</si>
  <si>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</si>
  <si>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</si>
  <si>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</si>
  <si>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</si>
  <si>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</si>
  <si>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</si>
  <si>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</si>
  <si>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</si>
  <si>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</si>
  <si>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</si>
  <si>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</si>
  <si>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</si>
  <si>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</si>
  <si>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</si>
  <si>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</si>
  <si>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</si>
  <si>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</si>
  <si>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</si>
  <si>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</si>
  <si>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</si>
  <si>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</si>
  <si>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</si>
  <si>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</si>
  <si>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</si>
  <si>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</si>
  <si>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</si>
  <si>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</si>
  <si>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</si>
  <si>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</si>
  <si>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</si>
  <si>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</si>
  <si>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</si>
  <si>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</si>
  <si>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</si>
  <si>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</si>
  <si>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NO PCM </t>
  </si>
  <si>
    <t>EM team on the way need 10 Min</t>
  </si>
  <si>
    <t xml:space="preserve"> PCM-20251018-00001994 </t>
  </si>
  <si>
    <t>150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</si>
  <si>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</si>
  <si>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</si>
  <si>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</si>
  <si>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</si>
  <si>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</si>
  <si>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</si>
  <si>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</si>
  <si>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</si>
  <si>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</si>
  <si>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</si>
  <si>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</si>
  <si>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</si>
  <si>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</si>
  <si>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PCM-20251018-00001811</t>
  </si>
  <si>
    <t xml:space="preserve"> team at site TS / Due to lighting issue in rectifier slots and back panel team is checking rectifier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</si>
</sst>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0" totalsRowShown="0" headerRowDxfId="174" dataDxfId="173" headerRowBorderDxfId="171" tableBorderDxfId="172" totalsRowBorderDxfId="170">
  <autoFilter ref="A1:L11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3" totalsRowShown="0" headerRowDxfId="48" dataDxfId="47" headerRowBorderDxfId="45" tableBorderDxfId="46" totalsRowBorderDxfId="44">
  <autoFilter ref="A1:L3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0"/>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285.91565497685224</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5.4203424768493278</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45948.864080902778</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45948.864080902778</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45948.864080902778</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45948.864080902778</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45948.864080902778</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40"/>
      <c r="E9" s="137"/>
      <c r="F9" s="138"/>
      <c r="G9" s="139">
        <f ca="1">IFERROR(NOW()-F9,"")</f>
        <v>45948.864080902778</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45948.864080902778</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45948.864080902778</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45948.864080902778</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45948.864080902778</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45948.864080902778</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45948.864080902778</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45948.864080902778</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45948.864080902778</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45948.864080902778</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45948.864080902778</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45948.864080902778</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45948.864080902778</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45948.864080902778</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45948.864080902778</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45948.864080902778</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45948.864080902778</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45948.864080902778</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45948.864080902778</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45948.864080902778</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45948.864080902778</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45948.864080902778</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45948.864080902778</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45948.864080902778</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45948.864080902778</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45948.864080902778</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45948.864080902778</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45948.864080902778</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45948.864080902778</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45948.864080902778</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45948.864080902778</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45948.864080902778</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45948.864080902778</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45948.864080902778</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45948.864080902778</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45948.864080902778</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45948.864080902778</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45948.864080902778</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45948.864080902778</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45948.864080902778</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45948.864080902778</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45948.864080902778</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45948.864080902778</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45948.864080902778</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45948.864080902778</v>
      </c>
      <c r="H53" s="138"/>
      <c r="I53" s="136" t="str">
        <f>IFERROR(VLOOKUP(D53,DB!A:F,6,0),"")</f>
        <v/>
      </c>
      <c r="J53" s="136" t="str">
        <f>IFERROR(VLOOKUP(D53,DB!A:G,7,0),"")</f>
        <v/>
      </c>
      <c r="K53" s="140"/>
      <c r="L53" s="141" t="str">
        <f>IFERROR(VLOOKUP(D53,DB!A:I,9,0),"")</f>
        <v/>
      </c>
    </row>
    <row r="54" spans="1:12" ht="15" customHeight="1">
      <c r="A54" s="157"/>
      <c r="B54" s="158" t="str">
        <f>IFERROR(VLOOKUP(D54,DB!A:K,11,0),"")</f>
        <v/>
      </c>
      <c r="C54" s="158"/>
      <c r="D54" s="158"/>
      <c r="E54" s="159"/>
      <c r="F54" s="160"/>
      <c r="G54" s="161">
        <f ca="1">IFERROR(NOW()-F54,"")</f>
        <v>45948.864080902778</v>
      </c>
      <c r="H54" s="160"/>
      <c r="I54" s="158" t="str">
        <f>IFERROR(VLOOKUP(D54,DB!A:F,6,0),"")</f>
        <v/>
      </c>
      <c r="J54" s="158" t="str">
        <f>IFERROR(VLOOKUP(D54,DB!A:G,7,0),"")</f>
        <v/>
      </c>
      <c r="K54" s="162"/>
      <c r="L54" s="163" t="str">
        <f>IFERROR(VLOOKUP(D54,DB!A:I,9,0),"")</f>
        <v/>
      </c>
    </row>
    <row r="55" spans="1:12" ht="15" customHeight="1">
      <c r="A55" s="135"/>
      <c r="B55" s="136" t="str">
        <f>IFERROR(VLOOKUP(D55,DB!A:K,11,0),"")</f>
        <v/>
      </c>
      <c r="C55" s="136"/>
      <c r="D55" s="136"/>
      <c r="E55" s="137"/>
      <c r="F55" s="138"/>
      <c r="G55" s="139">
        <f ca="1">IFERROR(NOW()-F55,"")</f>
        <v>45948.864080902778</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45948.864080902778</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45948.864080902778</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45948.864080902778</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45948.864080902778</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45948.864080902778</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45948.864080902778</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45948.864080902778</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45948.864080902778</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45948.864080902778</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45948.864080902778</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45948.864080902778</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45948.864080902778</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45948.864080902778</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45948.864080902778</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45948.864080902778</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45948.864080902778</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45948.864080902778</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45948.864080902778</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45948.864080902778</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45948.864080902778</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45948.864080902778</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45948.864080902778</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45948.864080902778</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45948.864080902778</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45948.864080902778</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45948.864080902778</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45948.864080902778</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45948.864080902778</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45948.864080902778</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45948.864080902778</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45948.864080902778</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45948.864080902778</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45948.864080902778</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45948.864080902778</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45948.864080902778</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45948.864080902778</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45948.864080902778</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45948.864080902778</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45948.864080902778</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45948.864080902778</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45948.864080902778</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45948.864080902778</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45948.864080902778</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45948.864080902778</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45948.864080902778</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45948.864080902778</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45948.864080902778</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45948.864080902778</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45948.864080902778</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45948.864080902778</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45948.864080902778</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45948.864080902778</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45948.864080902778</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45948.864080902778</v>
      </c>
      <c r="H109" s="138"/>
      <c r="I109" s="136" t="str">
        <f>IFERROR(VLOOKUP(D109,DB!A:F,6,0),"")</f>
        <v/>
      </c>
      <c r="J109" s="136" t="str">
        <f>IFERROR(VLOOKUP(D109,DB!A:G,7,0),"")</f>
        <v/>
      </c>
      <c r="K109" s="140"/>
      <c r="L109" s="141" t="str">
        <f>IFERROR(VLOOKUP(D109,DB!A:I,9,0),"")</f>
        <v/>
      </c>
    </row>
    <row r="110" spans="1:12" ht="15" customHeight="1">
      <c r="A110" s="157"/>
      <c r="B110" s="158" t="str">
        <f>IFERROR(VLOOKUP(D110,DB!A:K,11,0),"")</f>
        <v/>
      </c>
      <c r="C110" s="158"/>
      <c r="D110" s="158"/>
      <c r="E110" s="159"/>
      <c r="F110" s="160"/>
      <c r="G110" s="161">
        <f ca="1">IFERROR(NOW()-F110,"")</f>
        <v>45948.864080902778</v>
      </c>
      <c r="H110" s="160"/>
      <c r="I110" s="158" t="str">
        <f>IFERROR(VLOOKUP(D110,DB!A:F,6,0),"")</f>
        <v/>
      </c>
      <c r="J110" s="158" t="str">
        <f>IFERROR(VLOOKUP(D110,DB!A:G,7,0),"")</f>
        <v/>
      </c>
      <c r="K110" s="162"/>
      <c r="L110" s="163" t="str">
        <f>IFERROR(VLOOKUP(D110,DB!A:I,9,0),"")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1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142.13699756944698</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123.8642429398169</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4.3683054398134118</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39054</v>
      </c>
      <c r="B6" s="18" t="str">
        <f>IFERROR(VLOOKUP(D6,DB!A:K,11,0),"")</f>
        <v>R2</v>
      </c>
      <c r="C6" s="18">
        <v>1</v>
      </c>
      <c r="D6" s="18" t="s">
        <v>25600</v>
      </c>
      <c r="E6" s="116"/>
      <c r="F6" s="117"/>
      <c r="G6" s="118">
        <f ca="1">IFERROR(NOW()-F6,"-")</f>
        <v>45948.864080902778</v>
      </c>
      <c r="H6" s="117">
        <v>45948.740902777776</v>
      </c>
      <c r="I6" s="18" t="str">
        <f>IFERROR(VLOOKUP(D6,DB!A:F,6,0),"")</f>
        <v>Generator-SG</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45948.864080902778</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45948.864080902778</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45948.864080902778</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45948.864080902778</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45948.864080902778</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45948.864080902778</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45948.864080902778</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45948.864080902778</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45948.864080902778</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45948.864080902778</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45948.864080902778</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45948.864080902778</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45948.864080902778</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45948.864080902778</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45948.864080902778</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45948.864080902778</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45948.864080902778</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45948.864080902778</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45948.864080902778</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45948.864080902778</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45948.864080902778</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45948.864080902778</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45948.864080902778</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45948.864080902778</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45948.864080902778</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45948.864080902778</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45948.864080902778</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45948.864080902778</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45948.864080902778</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45948.864080902778</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45948.864080902778</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45948.864080902778</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45948.864080902778</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45948.864080902778</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45948.864080902778</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45948.864080902778</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45948.864080902778</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45948.864080902778</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45948.864080902778</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45948.864080902778</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45948.864080902778</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45948.864080902778</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45948.864080902778</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45948.864080902778</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45948.864080902778</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45948.864080902778</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45948.864080902778</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45948.864080902778</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45948.864080902778</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45948.864080902778</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45948.864080902778</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45948.864080902778</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45948.864080902778</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45948.864080902778</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45948.864080902778</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45948.864080902778</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45948.864080902778</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45948.864080902778</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45948.864080902778</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45948.864080902778</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45948.864080902778</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45948.864080902778</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45948.864080902778</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45948.864080902778</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45948.864080902778</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45948.864080902778</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45948.864080902778</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45948.864080902778</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45948.864080902778</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45948.864080902778</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45948.864080902778</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45948.864080902778</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45948.864080902778</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45948.864080902778</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45948.864080902778</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45948.864080902778</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45948.864080902778</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45948.864080902778</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45948.864080902778</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45948.864080902778</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45948.864080902778</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45948.864080902778</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45948.864080902778</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45948.864080902778</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45948.864080902778</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45948.864080902778</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45948.864080902778</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45948.864080902778</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45948.864080902778</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45948.864080902778</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45948.864080902778</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45948.864080902778</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45948.864080902778</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K9" sqref="K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45948.864080902778</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45948.864080902778</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45948.864080902778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45948.864080902778</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45948.864080902778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45948.864080902778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45948.864080902778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45948.864080902778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45948.864080902778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45948.864080902778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45948.864080902778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45948.864080902778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45948.864080902778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45948.864080902778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45948.864080902778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45948.864080902778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45948.864080902778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45948.864080902778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45948.864080902778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45948.864080902778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45948.864080902778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45948.864080902778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45948.864080902778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45948.864080902778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45948.864080902778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45948.864080902778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45948.864080902778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45948.864080902778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45948.864080902778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45948.864080902778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45948.864080902778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45948.864080902778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45948.864080902778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45948.864080902778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45948.864080902778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45948.864080902778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45948.864080902778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45948.864080902778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45948.864080902778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45948.864080902778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45948.864080902778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45948.864080902778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45948.864080902778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45948.864080902778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45948.864080902778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45948.864080902778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45948.864080902778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45948.864080902778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45948.864080902778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45948.864080902778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45948.864080902778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45948.864080902778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45948.864080902778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45948.864080902778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45948.864080902778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45948.864080902778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45948.864080902778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45948.864080902778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45948.864080902778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45948.864080902778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45948.864080902778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45948.864080902778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45948.864080902778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45948.864080902778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45948.864080902778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45948.864080902778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45948.864080902778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45948.864080902778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45948.864080902778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45948.864080902778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45948.864080902778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45948.864080902778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45948.864080902778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45948.864080902778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45948.864080902778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45948.864080902778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45948.864080902778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45948.864080902778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45948.864080902778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45948.864080902778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45948.864080902778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45948.864080902778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45948.864080902778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45948.864080902778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45948.864080902778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45948.864080902778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45948.864080902778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45948.864080902778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45948.864080902778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45948.864080902778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45948.864080902778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45948.864080902778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45948.864080902778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45948.864080902778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45948.864080902778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45948.864080902778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45948.864080902778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45948.864080902778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45948.864080902778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45948.864080902778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45948.864080902778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45948.864080902778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45948.864080902778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45948.864080902778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45948.864080902778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45948.864080902778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45948.864080902778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45948.864080902778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45948.864080902778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45948.864080902778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45948.864080902778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45948.864080902778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45948.864080902778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45948.864080902778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45948.864080902778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45948.864080902778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45948.864080902778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45948.864080902778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45948.864080902778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45948.864080902778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45948.864080902778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45948.864080902778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45948.864080902778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45948.864080902778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45948.864080902778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45948.864080902778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45948.864080902778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45948.864080902778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45948.864080902778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45948.864080902778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45948.864080902778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45948.864080902778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45948.864080902778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45948.864080902778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45948.864080902778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45948.864080902778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45948.864080902778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45948.864080902778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45948.864080902778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45948.864080902778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45948.864080902778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45948.864080902778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45948.864080902778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45948.864080902778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45948.864080902778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45948.864080902778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45948.864080902778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45948.864080902778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45948.864080902778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45948.864080902778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45948.864080902778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45948.864080902778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45948.864080902778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45948.864080902778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45948.864080902778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45948.864080902778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45948.864080902778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45948.864080902778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45948.864080902778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45948.864080902778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45948.864080902778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45948.864080902778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45948.864080902778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45948.864080902778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45948.864080902778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45948.864080902778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45948.864080902778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45948.864080902778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45948.864080902778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45948.864080902778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45948.864080902778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45948.864080902778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45948.864080902778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45948.864080902778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45948.864080902778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45948.864080902778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45948.864080902778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45948.864080902778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45948.864080902778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45948.864080902778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45948.864080902778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45948.864080902778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45948.864080902778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45948.864080902778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45948.864080902778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45948.864080902778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45948.864080902778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45948.864080902778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45948.864080902778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45948.864080902778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45948.864080902778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45948.864080902778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45948.864080902778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45948.864080902778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45948.864080902778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45948.864080902778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45948.864080902778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45948.864080902778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45948.864080902778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45948.864080902778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45948.864080902778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45948.864080902778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45948.864080902778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45948.864080902778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45948.864080902778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45948.864080902778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45948.864080902778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45948.864080902778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45948.864080902778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45948.864080902778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45948.864080902778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45948.864080902778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45948.864080902778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45948.864080902778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45948.864080902778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45948.864080902778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45948.864080902778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45948.864080902778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45948.864080902778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45948.864080902778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45948.864080902778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45948.864080902778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45948.864080902778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45948.864080902778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45948.864080902778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45948.864080902778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45948.864080902778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45948.864080902778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45948.864080902778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45948.864080902778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45948.864080902778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45948.864080902778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45948.864080902778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45948.864080902778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45948.864080902778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45948.864080902778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45948.864080902778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45948.864080902778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45948.864080902778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45948.864080902778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45948.864080902778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45948.864080902778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45948.864080902778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45948.864080902778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45948.864080902778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45948.864080902778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45948.864080902778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45948.864080902778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45948.864080902778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45948.864080902778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45948.864080902778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45948.864080902778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45948.864080902778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45948.864080902778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45948.864080902778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45948.864080902778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45948.864080902778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45948.864080902778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45948.864080902778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45948.864080902778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45948.864080902778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45948.864080902778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45948.864080902778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45948.864080902778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45948.864080902778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45948.864080902778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45948.864080902778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45948.864080902778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45948.864080902778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45948.864080902778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45948.864080902778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45948.864080902778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45948.864080902778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45948.864080902778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45948.864080902778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45948.864080902778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45948.864080902778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45948.864080902778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45948.864080902778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45948.864080902778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45948.864080902778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45948.864080902778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45948.864080902778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45948.864080902778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45948.864080902778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45948.864080902778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45948.864080902778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45948.864080902778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45948.864080902778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45948.864080902778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45948.864080902778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45948.864080902778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45948.864080902778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45948.864080902778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45948.864080902778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45948.864080902778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45948.864080902778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45948.864080902778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45948.864080902778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45948.864080902778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45948.864080902778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45948.864080902778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45948.864080902778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45948.864080902778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45948.864080902778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45948.864080902778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45948.864080902778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45948.864080902778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45948.864080902778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45948.864080902778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45948.864080902778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45948.864080902778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45948.864080902778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45948.864080902778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45948.864080902778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45948.864080902778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45948.864080902778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45948.864080902778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45948.864080902778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45948.864080902778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45948.864080902778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45948.864080902778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45948.864080902778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45948.864080902778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45948.864080902778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45948.864080902778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45948.864080902778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45948.864080902778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45948.864080902778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45948.864080902778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45948.864080902778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45948.864080902778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45948.864080902778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45948.864080902778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45948.864080902778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45948.864080902778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45948.864080902778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45948.864080902778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45948.864080902778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45948.864080902778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45948.864080902778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45948.864080902778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45948.864080902778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45948.864080902778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45948.864080902778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45948.864080902778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45948.864080902778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45948.864080902778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45948.864080902778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45948.864080902778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45948.864080902778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45948.864080902778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45948.864080902778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45948.864080902778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45948.864080902778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45948.864080902778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45948.864080902778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45948.864080902778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45948.864080902778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45948.864080902778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45948.864080902778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45948.864080902778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45948.864080902778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45948.864080902778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45948.864080902778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45948.864080902778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45948.864080902778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45948.864080902778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45948.864080902778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45948.864080902778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45948.864080902778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45948.864080902778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45948.864080902778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45948.864080902778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45948.864080902778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45948.864080902778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45948.864080902778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45948.864080902778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45948.864080902778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45948.864080902778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45948.864080902778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45948.864080902778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45948.864080902778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45948.864080902778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45948.864080902778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45948.864080902778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45948.864080902778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45948.864080902778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45948.864080902778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45948.864080902778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45948.864080902778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45948.864080902778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45948.864080902778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45948.864080902778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45948.864080902778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45948.864080902778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45948.864080902778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45948.864080902778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45948.864080902778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45948.864080902778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45948.864080902778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45948.864080902778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45948.864080902778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45948.864080902778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45948.864080902778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45948.864080902778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45948.864080902778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45948.864080902778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45948.864080902778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45948.864080902778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45948.864080902778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45948.864080902778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45948.864080902778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45948.864080902778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45948.864080902778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45948.864080902778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45948.864080902778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45948.864080902778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45948.864080902778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45948.864080902778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45948.864080902778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45948.864080902778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45948.864080902778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45948.864080902778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45948.864080902778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45948.864080902778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45948.864080902778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45948.864080902778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45948.864080902778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45948.864080902778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45948.864080902778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45948.864080902778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45948.864080902778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45948.864080902778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45948.864080902778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45948.864080902778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45948.864080902778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45948.864080902778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45948.864080902778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45948.864080902778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45948.864080902778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45948.864080902778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45948.864080902778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45948.864080902778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45948.864080902778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45948.864080902778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45948.864080902778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45948.864080902778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45948.864080902778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45948.864080902778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45948.864080902778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45948.864080902778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45948.864080902778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45948.864080902778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45948.864080902778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45948.864080902778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45948.864080902778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45948.864080902778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45948.864080902778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45948.864080902778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45948.864080902778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45948.864080902778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45948.864080902778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45948.864080902778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45948.864080902778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45948.864080902778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45948.864080902778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45948.864080902778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45948.864080902778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45948.864080902778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45948.864080902778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45948.864080902778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45948.864080902778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45948.864080902778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45948.864080902778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45948.864080902778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45948.864080902778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45948.864080902778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45948.864080902778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45948.864080902778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45948.864080902778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45948.864080902778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45948.864080902778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45948.864080902778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45948.864080902778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45948.864080902778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45948.864080902778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45948.864080902778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45948.864080902778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45948.864080902778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45948.864080902778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45948.864080902778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45948.864080902778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45948.864080902778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45948.864080902778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45948.864080902778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45948.864080902778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45948.864080902778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45948.864080902778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45948.864080902778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45948.864080902778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45948.864080902778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45948.864080902778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45948.864080902778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45948.864080902778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45948.864080902778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45948.864080902778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45948.864080902778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45948.864080902778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45948.864080902778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45948.864080902778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45948.864080902778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45948.864080902778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45948.864080902778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45948.864080902778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45948.864080902778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45948.864080902778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45948.864080902778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45948.864080902778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45948.864080902778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45948.864080902778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45948.864080902778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45948.864080902778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45948.864080902778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45948.864080902778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45948.864080902778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45948.864080902778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45948.864080902778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45948.864080902778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45948.864080902778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45948.864080902778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45948.864080902778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45948.864080902778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45948.864080902778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45948.864080902778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45948.864080902778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45948.864080902778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45948.864080902778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45948.864080902778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45948.864080902778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45948.864080902778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45948.864080902778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45948.864080902778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45948.864080902778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45948.864080902778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45948.864080902778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45948.864080902778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45948.864080902778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45948.864080902778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45948.864080902778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45948.864080902778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45948.864080902778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45948.864080902778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45948.864080902778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45948.864080902778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45948.864080902778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45948.864080902778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45948.864080902778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45948.864080902778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45948.864080902778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45948.864080902778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45948.864080902778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45948.864080902778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45948.864080902778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45948.864080902778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45948.864080902778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45948.864080902778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45948.864080902778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45948.864080902778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45948.864080902778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45948.864080902778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45948.864080902778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45948.864080902778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45948.864080902778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45948.864080902778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45948.864080902778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45948.864080902778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45948.864080902778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45948.864080902778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45948.864080902778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45948.864080902778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45948.864080902778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45948.864080902778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45948.864080902778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45948.864080902778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45948.864080902778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45948.864080902778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45948.864080902778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45948.864080902778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45948.864080902778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45948.864080902778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45948.864080902778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45948.864080902778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45948.864080902778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45948.864080902778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45948.864080902778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45948.864080902778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45948.864080902778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45948.864080902778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45948.864080902778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45948.864080902778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45948.864080902778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45948.864080902778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45948.864080902778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45948.864080902778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45948.864080902778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45948.864080902778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45948.864080902778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45948.864080902778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45948.864080902778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45948.864080902778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45948.864080902778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45948.864080902778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45948.864080902778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45948.864080902778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45948.864080902778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45948.864080902778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45948.864080902778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45948.864080902778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45948.864080902778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45948.864080902778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45948.864080902778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45948.864080902778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45948.864080902778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45948.864080902778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45948.864080902778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45948.864080902778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45948.864080902778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45948.864080902778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45948.864080902778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45948.864080902778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45948.864080902778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45948.864080902778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45948.864080902778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45948.864080902778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45948.864080902778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45948.864080902778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45948.864080902778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45948.864080902778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45948.864080902778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45948.864080902778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45948.864080902778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45948.864080902778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45948.864080902778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45948.864080902778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45948.864080902778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45948.864080902778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45948.864080902778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45948.864080902778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45948.864080902778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45948.864080902778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45948.864080902778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45948.864080902778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45948.864080902778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45948.864080902778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45948.864080902778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45948.864080902778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45948.864080902778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45948.864080902778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45948.864080902778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45948.864080902778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45948.864080902778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45948.864080902778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45948.864080902778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45948.864080902778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45948.864080902778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45948.864080902778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45948.864080902778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45948.864080902778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45948.864080902778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45948.864080902778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45948.864080902778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45948.864080902778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45948.864080902778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45948.864080902778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45948.864080902778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45948.864080902778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45948.864080902778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45948.864080902778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45948.864080902778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45948.864080902778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45948.864080902778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45948.864080902778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45948.864080902778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45948.864080902778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45948.864080902778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45948.864080902778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45948.864080902778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45948.864080902778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45948.864080902778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45948.864080902778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45948.864080902778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45948.864080902778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45948.864080902778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45948.864080902778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45948.864080902778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45948.864080902778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45948.864080902778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45948.864080902778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45948.864080902778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45948.864080902778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45948.864080902778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45948.864080902778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45948.864080902778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45948.864080902778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45948.864080902778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45948.864080902778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45948.864080902778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45948.864080902778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45948.864080902778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45948.864080902778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45948.864080902778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45948.864080902778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45948.864080902778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45948.864080902778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45948.864080902778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45948.864080902778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45948.864080902778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45948.864080902778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45948.864080902778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45948.864080902778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45948.864080902778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45948.864080902778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45948.864080902778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45948.864080902778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45948.864080902778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45948.864080902778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45948.864080902778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45948.864080902778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45948.864080902778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45948.864080902778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45948.864080902778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45948.864080902778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45948.864080902778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45948.864080902778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45948.864080902778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45948.864080902778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45948.864080902778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45948.864080902778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45948.864080902778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45948.864080902778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45948.864080902778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45948.864080902778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45948.864080902778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45948.864080902778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45948.864080902778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45948.864080902778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45948.864080902778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45948.864080902778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45948.864080902778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45948.864080902778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45948.864080902778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45948.864080902778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45948.864080902778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45948.864080902778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45948.864080902778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45948.864080902778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45948.864080902778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45948.864080902778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45948.864080902778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45948.864080902778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45948.864080902778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45948.864080902778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45948.864080902778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45948.864080902778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45948.864080902778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45948.864080902778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45948.864080902778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45948.864080902778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45948.864080902778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45948.864080902778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45948.864080902778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45948.864080902778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45948.864080902778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45948.864080902778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45948.864080902778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45948.864080902778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45948.864080902778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45948.864080902778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45948.864080902778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45948.864080902778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45948.864080902778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45948.864080902778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45948.864080902778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45948.864080902778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45948.864080902778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45948.864080902778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45948.864080902778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45948.864080902778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45948.864080902778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45948.864080902778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45948.864080902778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45948.864080902778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45948.864080902778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45948.864080902778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45948.864080902778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45948.864080902778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45948.864080902778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45948.864080902778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45948.864080902778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45948.864080902778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45948.864080902778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45948.864080902778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45948.864080902778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45948.864080902778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45948.864080902778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45948.864080902778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45948.864080902778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45948.864080902778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45948.864080902778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45948.864080902778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45948.864080902778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45948.864080902778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45948.864080902778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45948.864080902778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45948.864080902778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45948.864080902778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45948.864080902778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45948.864080902778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45948.864080902778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45948.864080902778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45948.864080902778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45948.864080902778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45948.864080902778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45948.864080902778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45948.864080902778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45948.864080902778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45948.864080902778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45948.864080902778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45948.864080902778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45948.864080902778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45948.864080902778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45948.864080902778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45948.864080902778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45948.864080902778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45948.864080902778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45948.864080902778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45948.864080902778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45948.864080902778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45948.864080902778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45948.864080902778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45948.864080902778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45948.864080902778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45948.864080902778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45948.864080902778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45948.864080902778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45948.864080902778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45948.864080902778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45948.864080902778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45948.864080902778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45948.864080902778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45948.864080902778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45948.864080902778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45948.864080902778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45948.864080902778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45948.864080902778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45948.864080902778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45948.864080902778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45948.864080902778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45948.864080902778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45948.864080902778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45948.864080902778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45948.864080902778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45948.864080902778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45948.864080902778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45948.864080902778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45948.864080902778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45948.864080902778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45948.864080902778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45948.864080902778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45948.864080902778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45948.864080902778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45948.864080902778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45948.864080902778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45948.864080902778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45948.864080902778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45948.864080902778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45948.864080902778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45948.864080902778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45948.864080902778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45948.864080902778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45948.864080902778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45948.864080902778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45948.864080902778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45948.864080902778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45948.864080902778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45948.864080902778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45948.864080902778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45948.864080902778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45948.864080902778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45948.864080902778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45948.864080902778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45948.864080902778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45948.864080902778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45948.864080902778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45948.864080902778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45948.864080902778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45948.864080902778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45948.864080902778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45948.864080902778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45948.864080902778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45948.864080902778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45948.864080902778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45948.864080902778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45948.864080902778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45948.864080902778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45948.864080902778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45948.864080902778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45948.864080902778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45948.864080902778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45948.864080902778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45948.864080902778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45948.864080902778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45948.864080902778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45948.864080902778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45948.864080902778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45948.864080902778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45948.864080902778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45948.864080902778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45948.864080902778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45948.864080902778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45948.864080902778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45948.864080902778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45948.864080902778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45948.864080902778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45948.864080902778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45948.864080902778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45948.864080902778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45948.864080902778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45948.864080902778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45948.864080902778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45948.864080902778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45948.864080902778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45948.864080902778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45948.864080902778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45948.864080902778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45948.864080902778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45948.864080902778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45948.864080902778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45948.864080902778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45948.864080902778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45948.864080902778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45948.864080902778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45948.864080902778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45948.864080902778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45948.864080902778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45948.864080902778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45948.864080902778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45948.864080902778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45948.864080902778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45948.864080902778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45948.864080902778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45948.864080902778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45948.864080902778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45948.864080902778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45948.864080902778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45948.864080902778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45948.864080902778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45948.864080902778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45948.864080902778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45948.864080902778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45948.864080902778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45948.864080902778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45948.864080902778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45948.864080902778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45948.864080902778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45948.864080902778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45948.864080902778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45948.864080902778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45948.864080902778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45948.864080902778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45948.864080902778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45948.864080902778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45948.864080902778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45948.864080902778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45948.864080902778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45948.864080902778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45948.864080902778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45948.864080902778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45948.864080902778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45948.864080902778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45948.864080902778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45948.864080902778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45948.864080902778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45948.864080902778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45948.864080902778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45948.864080902778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45948.864080902778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45948.864080902778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45948.864080902778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45948.864080902778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45948.864080902778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45948.864080902778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45948.864080902778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45948.864080902778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45948.864080902778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45948.864080902778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45948.864080902778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45948.864080902778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45948.864080902778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45948.864080902778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45948.864080902778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45948.864080902778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45948.864080902778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45948.864080902778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45948.864080902778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45948.864080902778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45948.864080902778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45948.864080902778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45948.864080902778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45948.864080902778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45948.864080902778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45948.864080902778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45948.864080902778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45948.864080902778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45948.864080902778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45948.864080902778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45948.864080902778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45948.864080902778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45948.864080902778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45948.864080902778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45948.864080902778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45948.864080902778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45948.864080902778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45948.864080902778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45948.864080902778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45948.864080902778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45948.864080902778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45948.864080902778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45948.864080902778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45948.864080902778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45948.864080902778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45948.864080902778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45948.864080902778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45948.864080902778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45948.864080902778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45948.864080902778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45948.864080902778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45948.864080902778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45948.864080902778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45948.864080902778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45948.864080902778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45948.864080902778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45948.864080902778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45948.864080902778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45948.864080902778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45948.864080902778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45948.864080902778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45948.864080902778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45948.864080902778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45948.864080902778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45948.864080902778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45948.864080902778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45948.864080902778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45948.864080902778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45948.864080902778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45948.864080902778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45948.864080902778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45948.864080902778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45948.864080902778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45948.864080902778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45948.864080902778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45948.864080902778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45948.864080902778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45948.864080902778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45948.864080902778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45948.864080902778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45948.864080902778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45948.864080902778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45948.864080902778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45948.864080902778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45948.864080902778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45948.864080902778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45948.864080902778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45948.864080902778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45948.864080902778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45948.864080902778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45948.864080902778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45948.864080902778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45948.864080902778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45948.864080902778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45948.864080902778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45948.864080902778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45948.864080902778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45948.864080902778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45948.864080902778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45948.864080902778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45948.864080902778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45948.864080902778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45948.864080902778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45948.864080902778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45948.864080902778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45948.864080902778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45948.864080902778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45948.864080902778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45948.864080902778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45948.864080902778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45948.864080902778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45948.864080902778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45948.864080902778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45948.864080902778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45948.864080902778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45948.864080902778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45948.864080902778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45948.864080902778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45948.864080902778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45948.864080902778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45948.864080902778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45948.864080902778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45948.864080902778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45948.864080902778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45948.864080902778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45948.864080902778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45948.864080902778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45948.864080902778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45948.864080902778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45948.864080902778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45948.864080902778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45948.864080902778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45948.864080902778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45948.864080902778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45948.864080902778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45948.864080902778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45948.864080902778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45948.864080902778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45948.864080902778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45948.864080902778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45948.864080902778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45948.864080902778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45948.864080902778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45948.864080902778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45948.864080902778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45948.864080902778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45948.864080902778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45948.864080902778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45948.864080902778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45948.864080902778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45948.864080902778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45948.864080902778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45948.864080902778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45948.864080902778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45948.864080902778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45948.864080902778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45948.864080902778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45948.864080902778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45948.864080902778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45948.864080902778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45948.864080902778</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3"/>
  <sheetViews>
    <sheetView tabSelected="1"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39056</v>
      </c>
      <c r="B2" s="98" t="str">
        <f>IFERROR(VLOOKUP(D2,DB!A:K,11,0),"")</f>
        <v>R4</v>
      </c>
      <c r="C2" s="99">
        <v>1</v>
      </c>
      <c r="D2" s="95" t="s">
        <v>35082</v>
      </c>
      <c r="E2" s="100" t="s">
        <v>38964</v>
      </c>
      <c r="F2" s="101">
        <v>45703.480717592596</v>
      </c>
      <c r="G2" s="102">
        <f ca="1">IFERROR(NOW()-F2,"")</f>
        <v>245.38336331018218</v>
      </c>
      <c r="H2" s="101">
        <v>45703.474768518521</v>
      </c>
      <c r="I2" s="98" t="str">
        <f>IFERROR(VLOOKUP(D2,DB!A:F,6,0),"")</f>
        <v>SCECO</v>
      </c>
      <c r="J2" s="98" t="str">
        <f>IFERROR(VLOOKUP(D2,DB!A:G,7,0),"")</f>
        <v>Dead</v>
      </c>
      <c r="K2" s="103" t="s">
        <v>39057</v>
      </c>
      <c r="L2" s="95" t="str">
        <f>IFERROR(VLOOKUP(D2,DB!A:I,9,0),"")</f>
        <v>Latis</v>
      </c>
    </row>
    <row r="3" spans="1:16" ht="15" customHeight="1">
      <c r="A3" s="121" t="s">
        <v>39058</v>
      </c>
      <c r="B3" s="121" t="str">
        <f>IFERROR(VLOOKUP(D3,DB!A:K,11,0),"")</f>
        <v>R4</v>
      </c>
      <c r="C3" s="122">
        <v>2</v>
      </c>
      <c r="D3" s="123" t="s">
        <v>28178</v>
      </c>
      <c r="E3" s="100" t="s">
        <v>38964</v>
      </c>
      <c r="F3" s="125">
        <v>45947.495092592595</v>
      </c>
      <c r="G3" s="126">
        <f ca="1">IFERROR(NOW()-F3,"")</f>
        <v>1.3689883101833402</v>
      </c>
      <c r="H3" s="125">
        <v>45947.457812499997</v>
      </c>
      <c r="I3" s="121" t="str">
        <f>IFERROR(VLOOKUP(D3,DB!A:F,6,0),"")</f>
        <v>SCECO</v>
      </c>
      <c r="J3" s="121" t="str">
        <f>IFERROR(VLOOKUP(D3,DB!A:G,7,0),"")</f>
        <v>Dead</v>
      </c>
      <c r="K3" s="127" t="s">
        <v>39059</v>
      </c>
      <c r="L3" s="123" t="str">
        <f>IFERROR(VLOOKUP(D3,DB!A:I,9,0),"")</f>
        <v>Latis</v>
      </c>
    </row>
    <row r="4" spans="1:16" ht="15" customHeight="1">
      <c r="A4" s="121" t="s">
        <v>39060</v>
      </c>
      <c r="B4" s="121" t="str">
        <f>IFERROR(VLOOKUP(D4,DB!A:K,11,0),"")</f>
        <v>R4</v>
      </c>
      <c r="C4" s="122">
        <v>1</v>
      </c>
      <c r="D4" s="123" t="s">
        <v>36456</v>
      </c>
      <c r="E4" s="100" t="s">
        <v>38964</v>
      </c>
      <c r="F4" s="125"/>
      <c r="G4" s="126">
        <f ca="1">IFERROR(NOW()-F4,"")</f>
        <v>45948.864080902778</v>
      </c>
      <c r="H4" s="125">
        <v>45948.81758101852</v>
      </c>
      <c r="I4" s="121" t="str">
        <f>IFERROR(VLOOKUP(D4,DB!A:F,6,0),"")</f>
        <v>Generator-SG</v>
      </c>
      <c r="J4" s="121" t="str">
        <f>IFERROR(VLOOKUP(D4,DB!A:G,7,0),"")</f>
        <v>Dead</v>
      </c>
      <c r="K4" s="127" t="s">
        <v>39061</v>
      </c>
      <c r="L4" s="123" t="str">
        <f>IFERROR(VLOOKUP(D4,DB!A:I,9,0),"")</f>
        <v>Latis</v>
      </c>
    </row>
    <row r="5" spans="1:16" ht="15" customHeight="1">
      <c r="A5" s="121" t="s">
        <v>39062</v>
      </c>
      <c r="B5" s="121" t="str">
        <f>IFERROR(VLOOKUP(D5,DB!A:K,11,0),"")</f>
        <v>R4</v>
      </c>
      <c r="C5" s="122">
        <v>1</v>
      </c>
      <c r="D5" s="123" t="s">
        <v>36696</v>
      </c>
      <c r="E5" s="100" t="s">
        <v>38964</v>
      </c>
      <c r="F5" s="125">
        <v>45948.859212962961</v>
      </c>
      <c r="G5" s="126">
        <f ca="1">IFERROR(NOW()-F5,"")</f>
        <v>4.8679398169042543E-3</v>
      </c>
      <c r="H5" s="125">
        <v>45948.853402777779</v>
      </c>
      <c r="I5" s="121" t="str">
        <f>IFERROR(VLOOKUP(D5,DB!A:F,6,0),"")</f>
        <v>Generator-SG</v>
      </c>
      <c r="J5" s="121" t="str">
        <f>IFERROR(VLOOKUP(D5,DB!A:G,7,0),"")</f>
        <v>Dead</v>
      </c>
      <c r="K5" s="127" t="s">
        <v>39063</v>
      </c>
      <c r="L5" s="123" t="str">
        <f>IFERROR(VLOOKUP(D5,DB!A:I,9,0),"")</f>
        <v>Latis</v>
      </c>
    </row>
    <row r="6" spans="1:16" ht="15" customHeight="1">
      <c r="A6" s="121"/>
      <c r="B6" s="121" t="str">
        <f>IFERROR(VLOOKUP(D6,DB!A:K,11,0),"")</f>
        <v/>
      </c>
      <c r="C6" s="122"/>
      <c r="D6" s="123"/>
      <c r="E6" s="100"/>
      <c r="F6" s="125"/>
      <c r="G6" s="126">
        <f ca="1">IFERROR(NOW()-F6,"")</f>
        <v>45948.864080902778</v>
      </c>
      <c r="H6" s="125"/>
      <c r="I6" s="121" t="str">
        <f>IFERROR(VLOOKUP(D6,DB!A:F,6,0),"")</f>
        <v/>
      </c>
      <c r="J6" s="121" t="str">
        <f>IFERROR(VLOOKUP(D6,DB!A:G,7,0),"")</f>
        <v/>
      </c>
      <c r="K6" s="127"/>
      <c r="L6" s="123" t="str">
        <f>IFERROR(VLOOKUP(D6,DB!A:I,9,0),"")</f>
        <v/>
      </c>
    </row>
    <row r="7" spans="1:16" ht="15" customHeight="1">
      <c r="A7" s="121"/>
      <c r="B7" s="121" t="str">
        <f>IFERROR(VLOOKUP(D7,DB!A:K,11,0),"")</f>
        <v/>
      </c>
      <c r="C7" s="122"/>
      <c r="D7" s="95"/>
      <c r="E7" s="100"/>
      <c r="F7" s="125"/>
      <c r="G7" s="126">
        <f ca="1">IFERROR(NOW()-F7,"")</f>
        <v>45948.864080902778</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45948.864080902778</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45948.864080902778</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45948.864080902778</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45948.864080902778</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45948.864080902778</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45948.864080902778</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45948.864080902778</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45948.864080902778</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45948.864080902778</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45948.864080902778</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45948.864080902778</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45948.864080902778</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45948.864080902778</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45948.864080902778</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45948.864080902778</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45948.864080902778</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45948.864080902778</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45948.864080902778</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45948.864080902778</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45948.864080902778</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45948.864080902778</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45948.864080902778</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45948.864080902778</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45948.864080902778</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45948.864080902778</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45948.864080902778</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45948.864080902778</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45948.864080902778</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45948.864080902778</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45948.864080902778</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45948.864080902778</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45948.864080902778</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45948.864080902778</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45948.864080902778</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45948.864080902778</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45948.864080902778</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45948.864080902778</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45948.864080902778</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45948.864080902778</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45948.864080902778</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45948.864080902778</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45948.864080902778</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45948.864080902778</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45948.864080902778</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45948.864080902778</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45948.864080902778</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45948.864080902778</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45948.864080902778</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45948.864080902778</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45948.864080902778</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45948.864080902778</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45948.864080902778</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45948.864080902778</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45948.864080902778</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45948.864080902778</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45948.864080902778</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45948.864080902778</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45948.864080902778</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45948.864080902778</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45948.864080902778</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45948.864080902778</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45948.864080902778</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45948.864080902778</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45948.864080902778</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45948.864080902778</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45948.864080902778</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45948.864080902778</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45948.864080902778</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45948.864080902778</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45948.864080902778</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45948.864080902778</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45948.864080902778</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45948.864080902778</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45948.864080902778</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45948.864080902778</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45948.864080902778</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45948.864080902778</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45948.864080902778</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45948.864080902778</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45948.864080902778</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45948.864080902778</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45948.864080902778</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45948.864080902778</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45948.864080902778</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45948.864080902778</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45948.864080902778</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45948.864080902778</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45948.864080902778</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45948.864080902778</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45948.864080902778</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45948.864080902778</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45948.864080902778</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45948.864080902778</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45948.864080902778</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45948.864080902778</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45948.864080902778</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45948.864080902778</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45948.864080902778</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45948.864080902778</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45948.864080902778</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45948.864080902778</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45948.864080902778</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45948.864080902778</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45948.864080902778</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45948.864080902778</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45948.864080902778</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45948.864080902778</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45948.864080902778</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45948.864080902778</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45948.864080902778</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45948.864080902778</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45948.864080902778</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45948.864080902778</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45948.864080902778</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45948.864080902778</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45948.864080902778</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45948.864080902778</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45948.864080902778</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45948.864080902778</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45948.864080902778</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45948.864080902778</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45948.864080902778</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45948.864080902778</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45948.864080902778</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45948.864080902778</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45948.864080902778</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45948.864080902778</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45948.864080902778</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45948.864080902778</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45948.864080902778</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45948.864080902778</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45948.864080902778</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45948.864080902778</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45948.864080902778</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45948.864080902778</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45948.864080902778</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45948.864080902778</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45948.864080902778</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45948.864080902778</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45948.864080902778</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45948.864080902778</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45948.864080902778</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45948.864080902778</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45948.864080902778</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45948.864080902778</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45948.864080902778</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45948.864080902778</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45948.864080902778</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45948.864080902778</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45948.864080902778</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45948.864080902778</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45948.864080902778</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45948.864080902778</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45948.864080902778</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45948.864080902778</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45948.864080902778</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45948.864080902778</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45948.864080902778</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45948.864080902778</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45948.864080902778</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45948.864080902778</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45948.864080902778</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45948.864080902778</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45948.864080902778</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45948.864080902778</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45948.864080902778</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45948.864080902778</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45948.864080902778</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45948.864080902778</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45948.864080902778</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45948.864080902778</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45948.864080902778</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45948.864080902778</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45948.864080902778</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45948.864080902778</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45948.864080902778</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45948.864080902778</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45948.864080902778</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45948.864080902778</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45948.864080902778</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45948.864080902778</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45948.864080902778</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45948.864080902778</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45948.864080902778</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45948.864080902778</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45948.864080902778</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45948.864080902778</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45948.864080902778</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45948.864080902778</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45948.864080902778</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45948.864080902778</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45948.864080902778</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45948.864080902778</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45948.864080902778</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45948.864080902778</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45948.864080902778</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45948.864080902778</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45948.864080902778</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45948.864080902778</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45948.864080902778</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45948.864080902778</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45948.864080902778</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45948.864080902778</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45948.864080902778</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45948.864080902778</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45948.864080902778</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45948.864080902778</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45948.864080902778</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45948.864080902778</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45948.864080902778</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45948.864080902778</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45948.864080902778</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45948.864080902778</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45948.864080902778</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45948.864080902778</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45948.864080902778</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45948.864080902778</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45948.864080902778</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45948.864080902778</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45948.864080902778</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45948.864080902778</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45948.864080902778</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45948.864080902778</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45948.864080902778</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45948.864080902778</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45948.864080902778</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45948.864080902778</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45948.864080902778</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45948.864080902778</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45948.864080902778</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45948.864080902778</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45948.864080902778</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45948.864080902778</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45948.864080902778</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45948.864080902778</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45948.864080902778</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45948.864080902778</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45948.864080902778</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45948.864080902778</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45948.864080902778</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45948.864080902778</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45948.864080902778</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45948.864080902778</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45948.864080902778</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45948.864080902778</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45948.864080902778</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45948.864080902778</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45948.864080902778</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45948.864080902778</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45948.864080902778</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45948.864080902778</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45948.864080902778</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45948.864080902778</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45948.864080902778</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45948.864080902778</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45948.864080902778</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45948.864080902778</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45948.864080902778</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45948.864080902778</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45948.864080902778</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45948.864080902778</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45948.864080902778</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45948.864080902778</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45948.864080902778</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45948.864080902778</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45948.864080902778</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45948.864080902778</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45948.864080902778</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45948.864080902778</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45948.864080902778</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45948.864080902778</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45948.864080902778</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45948.864080902778</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45948.864080902778</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45948.864080902778</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45948.864080902778</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45948.864080902778</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45948.864080902778</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45948.864080902778</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45948.864080902778</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45948.864080902778</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45948.864080902778</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45948.864080902778</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45948.864080902778</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45948.864080902778</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45948.864080902778</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45948.864080902778</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45948.864080902778</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45948.864080902778</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45948.864080902778</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45948.864080902778</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45948.864080902778</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45948.864080902778</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45948.864080902778</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45948.864080902778</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45948.864080902778</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45948.864080902778</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45948.864080902778</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45948.864080902778</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45948.864080902778</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45948.864080902778</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45948.864080902778</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45948.864080902778</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45948.864080902778</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45948.864080902778</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45948.864080902778</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45948.864080902778</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45948.864080902778</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45948.864080902778</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45948.864080902778</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45948.864080902778</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45948.864080902778</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45948.864080902778</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45948.864080902778</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45948.864080902778</v>
      </c>
      <c r="H322" s="125"/>
      <c r="I322" s="121" t="str">
        <f>IFERROR(VLOOKUP(D322,DB!A:F,6,0),"")</f>
        <v/>
      </c>
      <c r="J322" s="121" t="str">
        <f>IFERROR(VLOOKUP(D322,DB!A:G,7,0),"")</f>
        <v/>
      </c>
      <c r="K322" s="127"/>
      <c r="L322" s="123" t="str">
        <f>IFERROR(VLOOKUP(D322,DB!A:I,9,0),"")</f>
        <v/>
      </c>
    </row>
    <row r="323" spans="1:12" ht="15" customHeight="1">
      <c r="A323" s="128"/>
      <c r="B323" s="128" t="str">
        <f>IFERROR(VLOOKUP(D323,DB!A:K,11,0),"")</f>
        <v/>
      </c>
      <c r="C323" s="129"/>
      <c r="D323" s="130"/>
      <c r="E323" s="131"/>
      <c r="F323" s="132"/>
      <c r="G323" s="133">
        <f ca="1">IFERROR(NOW()-F323,"")</f>
        <v>45948.864080902778</v>
      </c>
      <c r="H323" s="132"/>
      <c r="I323" s="128" t="str">
        <f>IFERROR(VLOOKUP(D323,DB!A:F,6,0),"")</f>
        <v/>
      </c>
      <c r="J323" s="128" t="str">
        <f>IFERROR(VLOOKUP(D323,DB!A:G,7,0),"")</f>
        <v/>
      </c>
      <c r="K323" s="134"/>
      <c r="L323" s="130" t="str">
        <f>IFERROR(VLOOKUP(D323,DB!A:I,9,0),"")</f>
        <v/>
      </c>
    </row>
  </sheetData>
  <dataValidations count="2">
    <dataValidation allowBlank="1" showInputMessage="1" showErrorMessage="1" sqref="E1" xr:uid="{A4F81451-56CC-4543-9497-104C4E44EE4B}"/>
    <dataValidation type="list" allowBlank="1" showInputMessage="1" showErrorMessage="1" sqref="E2:E3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57.032020717590058</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22.675203587961732</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4.0925068287033355</v>
      </c>
      <c r="H4" s="38">
        <v>45944.676192129627</v>
      </c>
      <c r="I4" s="37" t="str">
        <f>IFERROR(VLOOKUP(D4,DB!A:F,6,0),"")</f>
        <v>SCECO</v>
      </c>
      <c r="J4" s="37" t="str">
        <f>IFERROR(VLOOKUP(D4,DB!A:G,7,0),"")</f>
        <v>Dead</v>
      </c>
      <c r="K4" s="37" t="s">
        <v>39069</v>
      </c>
      <c r="L4" s="37" t="str">
        <f>IFERROR(VLOOKUP(D4,DB!A:I,9,0),"")</f>
        <v>Latis</v>
      </c>
    </row>
    <row r="5" spans="1:13" ht="45.75">
      <c r="A5" s="164" t="s">
        <v>39070</v>
      </c>
      <c r="B5" s="164" t="str">
        <f>IFERROR(VLOOKUP(D5,DB!A:K,11,0),"")</f>
        <v>R5</v>
      </c>
      <c r="C5" s="164">
        <v>1</v>
      </c>
      <c r="D5" s="164" t="s">
        <v>34747</v>
      </c>
      <c r="E5" s="164" t="s">
        <v>39045</v>
      </c>
      <c r="F5" s="165">
        <v>45948.661111111112</v>
      </c>
      <c r="G5" s="166">
        <f ca="1">IFERROR(NOW()-F5,"")</f>
        <v>0.20296979166596429</v>
      </c>
      <c r="H5" s="165">
        <v>45948.661111111112</v>
      </c>
      <c r="I5" s="164" t="str">
        <f>IFERROR(VLOOKUP(D5,DB!A:F,6,0),"")</f>
        <v>SCECO</v>
      </c>
      <c r="J5" s="164" t="str">
        <f>IFERROR(VLOOKUP(D5,DB!A:G,7,0),"")</f>
        <v>Dead</v>
      </c>
      <c r="K5" s="164" t="s">
        <v>39071</v>
      </c>
      <c r="L5" s="164" t="str">
        <f>IFERROR(VLOOKUP(D5,DB!A:I,9,0),"")</f>
        <v>Latis</v>
      </c>
    </row>
    <row r="6" spans="1:13" ht="15">
      <c r="A6" s="164"/>
      <c r="B6" s="164" t="str">
        <f>IFERROR(VLOOKUP(D6,DB!A:K,11,0),"")</f>
        <v/>
      </c>
      <c r="C6" s="164"/>
      <c r="D6" s="164"/>
      <c r="E6" s="164"/>
      <c r="F6" s="165"/>
      <c r="G6" s="166">
        <f ca="1">IFERROR(NOW()-F6,"")</f>
        <v>45948.864080902778</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45948.864080902778</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45948.864080902778</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45948.864080902778</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45948.864080902778</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45948.864080902778</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45948.864080902778</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45948.864080902778</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45948.864080902778</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45948.864080902778</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45948.864080902778</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45948.864080902778</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45948.864080902778</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45948.864080902778</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45948.864080902778</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45948.864080902778</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45948.864080902778</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45948.864080902778</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45948.864080902778</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45948.864080902778</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45948.864080902778</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45948.864080902778</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45948.864080902778</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45948.864080902778</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45948.864080902778</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45948.864080902778</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45948.864080902778</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45948.864080902778</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45948.864080902778</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45948.864080902778</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45948.864080902778</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45948.864080902778</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45948.864080902778</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45948.864080902778</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45948.864080902778</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45948.864080902778</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45948.864080902778</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45948.864080902778</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45948.864080902778</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45948.864080902778</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45948.864080902778</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45948.864080902778</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45948.864080902778</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45948.864080902778</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45948.864080902778</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45948.864080902778</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45948.864080902778</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45948.864080902778</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45948.864080902778</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45948.864080902778</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45948.864080902778</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45948.864080902778</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45948.864080902778</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45948.864080902778</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45948.864080902778</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45948.864080902778</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45948.864080902778</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45948.864080902778</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45948.864080902778</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45948.864080902778</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45948.864080902778</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45948.864080902778</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45948.864080902778</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45948.864080902778</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45948.864080902778</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45948.864080902778</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45948.864080902778</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45948.864080902778</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45948.864080902778</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45948.864080902778</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45948.864080902778</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45948.864080902778</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45948.864080902778</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45948.864080902778</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45948.864080902778</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45948.864080902778</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45948.864080902778</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45948.864080902778</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45948.864080902778</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45948.864080902778</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45948.864080902778</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45948.864080902778</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45948.864080902778</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45948.864080902778</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45948.864080902778</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45948.864080902778</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45948.864080902778</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45948.864080902778</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45948.864080902778</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45948.864080902778</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45948.864080902778</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45948.864080902778</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45948.864080902778</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45948.864080902778</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45948.864080902778</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45948.864080902778</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45948.864080902778</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45948.864080902778</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45948.864080902778</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45948.864080902778</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45948.864080902778</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45948.864080902778</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45948.864080902778</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45948.864080902778</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45948.864080902778</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45948.864080902778</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45948.864080902778</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45948.864080902778</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45948.864080902778</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45948.864080902778</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45948.864080902778</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45948.864080902778</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45948.864080902778</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45948.864080902778</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45948.864080902778</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45948.864080902778</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45948.864080902778</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45948.864080902778</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45948.864080902778</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45948.864080902778</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45948.864080902778</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45948.864080902778</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45948.864080902778</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45948.864080902778</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45948.864080902778</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45948.864080902778</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45948.864080902778</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45948.864080902778</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45948.864080902778</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45948.864080902778</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45948.864080902778</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45948.864080902778</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45948.864080902778</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45948.864080902778</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45948.864080902778</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45948.864080902778</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45948.864080902778</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45948.864080902778</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45948.864080902778</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45948.864080902778</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45948.864080902778</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45948.864080902778</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45948.864080902778</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45948.864080902778</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45948.864080902778</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45948.864080902778</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45948.864080902778</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45948.864080902778</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45948.864080902778</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45948.864080902778</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45948.864080902778</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45948.864080902778</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45948.864080902778</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45948.864080902778</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45948.864080902778</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45948.864080902778</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45948.864080902778</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45948.864080902778</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45948.864080902778</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45948.864080902778</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45948.864080902778</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45948.864080902778</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45948.864080902778</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45948.864080902778</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45948.864080902778</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45948.864080902778</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45948.864080902778</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45948.864080902778</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45948.864080902778</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45948.864080902778</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45948.864080902778</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45948.864080902778</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45948.864080902778</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45948.864080902778</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45948.864080902778</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45948.864080902778</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45948.864080902778</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45948.864080902778</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45948.864080902778</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45948.864080902778</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45948.864080902778</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45948.864080902778</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45948.864080902778</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45948.864080902778</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45948.864080902778</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45948.864080902778</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45948.864080902778</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45948.864080902778</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45948.864080902778</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45948.864080902778</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45948.864080902778</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45948.864080902778</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45948.864080902778</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45948.864080902778</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45948.864080902778</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45948.864080902778</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45948.864080902778</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45948.864080902778</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45948.864080902778</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45948.864080902778</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45948.864080902778</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45948.864080902778</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45948.864080902778</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45948.864080902778</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45948.864080902778</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45948.864080902778</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45948.864080902778</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45948.864080902778</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45948.864080902778</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45948.864080902778</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45948.864080902778</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45948.864080902778</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45948.864080902778</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45948.864080902778</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45948.864080902778</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45948.864080902778</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45948.864080902778</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45948.864080902778</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45948.864080902778</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45948.864080902778</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45948.864080902778</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45948.864080902778</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45948.864080902778</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45948.864080902778</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45948.864080902778</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45948.864080902778</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45948.864080902778</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45948.864080902778</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45948.864080902778</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45948.864080902778</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45948.864080902778</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45948.864080902778</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45948.864080902778</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45948.864080902778</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45948.864080902778</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45948.864080902778</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45948.864080902778</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45948.864080902778</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45948.864080902778</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45948.864080902778</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45948.864080902778</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45948.864080902778</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45948.864080902778</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45948.864080902778</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45948.864080902778</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45948.864080902778</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45948.864080902778</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45948.864080902778</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45948.864080902778</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45948.864080902778</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45948.864080902778</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45948.864080902778</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45948.864080902778</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45948.864080902778</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45948.864080902778</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45948.864080902778</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45948.864080902778</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45948.864080902778</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45948.864080902778</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45948.864080902778</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45948.864080902778</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45948.864080902778</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45948.864080902778</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45948.864080902778</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45948.864080902778</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45948.864080902778</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45948.864080902778</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45948.864080902778</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45948.864080902778</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45948.864080902778</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45948.864080902778</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45948.864080902778</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45948.864080902778</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45948.864080902778</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45948.864080902778</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45948.864080902778</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45948.864080902778</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45948.864080902778</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45948.864080902778</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45948.864080902778</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45948.864080902778</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45948.864080902778</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45948.864080902778</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45948.864080902778</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45948.864080902778</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45948.864080902778</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45948.864080902778</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45948.864080902778</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45948.864080902778</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45948.864080902778</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45948.864080902778</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45948.864080902778</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45948.864080902778</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45948.864080902778</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45948.864080902778</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45948.864080902778</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45948.864080902778</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45948.864080902778</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45948.864080902778</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45948.864080902778</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45948.864080902778</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45948.864080902778</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45948.864080902778</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45948.864080902778</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45948.864080902778</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45948.864080902778</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45948.864080902778</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45948.864080902778</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45948.864080902778</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45948.864080902778</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45948.864080902778</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45948.864080902778</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45948.864080902778</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45948.864080902778</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45948.864080902778</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45948.864080902778</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45948.864080902778</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45948.864080902778</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45948.864080902778</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45948.864080902778</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45948.864080902778</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45948.864080902778</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45948.864080902778</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45948.864080902778</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45948.864080902778</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45948.864080902778</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45948.864080902778</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45948.864080902778</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45948.864080902778</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45948.864080902778</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45948.864080902778</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45948.864080902778</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45948.864080902778</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45948.864080902778</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45948.864080902778</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45948.864080902778</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45948.864080902778</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45948.864080902778</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45948.864080902778</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45948.864080902778</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45948.864080902778</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45948.864080902778</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45948.864080902778</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45948.864080902778</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45948.864080902778</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45948.864080902778</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45948.864080902778</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45948.864080902778</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45948.864080902778</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45948.864080902778</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45948.864080902778</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45948.864080902778</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45948.864080902778</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45948.864080902778</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45948.864080902778</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45948.864080902778</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45948.864080902778</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45948.864080902778</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45948.864080902778</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45948.864080902778</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45948.864080902778</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45948.864080902778</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45948.864080902778</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45948.864080902778</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45948.864080902778</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45948.864080902778</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45948.864080902778</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45948.864080902778</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45948.864080902778</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45948.864080902778</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45948.864080902778</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45948.864080902778</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45948.864080902778</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45948.864080902778</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45948.864080902778</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45948.864080902778</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45948.864080902778</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45948.864080902778</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45948.864080902778</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45948.864080902778</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45948.864080902778</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45948.864080902778</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45948.864080902778</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45948.864080902778</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45948.864080902778</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45948.864080902778</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45948.864080902778</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45948.864080902778</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45948.864080902778</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45948.864080902778</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45948.864080902778</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45948.864080902778</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45948.864080902778</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45948.864080902778</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45948.864080902778</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45948.864080902778</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45948.864080902778</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45948.864080902778</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45948.864080902778</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45948.864080902778</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45948.864080902778</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45948.864080902778</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45948.864080902778</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45948.864080902778</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45948.864080902778</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45948.864080902778</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45948.864080902778</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45948.864080902778</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45948.864080902778</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45948.864080902778</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45948.864080902778</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45948.864080902778</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45948.864080902778</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45948.864080902778</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45948.864080902778</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45948.864080902778</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45948.864080902778</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45948.864080902778</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45948.864080902778</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45948.864080902778</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45948.864080902778</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45948.864080902778</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45948.864080902778</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45948.864080902778</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45948.864080902778</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45948.864080902778</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45948.864080902778</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45948.864080902778</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45948.864080902778</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45948.864080902778</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45948.864080902778</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45948.864080902778</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45948.864080902778</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45948.864080902778</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45948.864080902778</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45948.864080902778</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45948.864080902778</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45948.864080902778</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45948.864080902778</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45948.864080902778</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45948.864080902778</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45948.864080902778</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45948.864080902778</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45948.864080902778</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45948.864080902778</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45948.864080902778</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45948.864080902778</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45948.864080902778</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45948.864080902778</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45948.864080902778</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45948.864080902778</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45948.864080902778</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45948.864080902778</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45948.864080902778</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45948.864080902778</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45948.864080902778</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45948.864080902778</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45948.864080902778</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45948.864080902778</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45948.864080902778</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45948.864080902778</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45948.864080902778</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45948.864080902778</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45948.864080902778</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45948.864080902778</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45948.864080902778</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45948.864080902778</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45948.864080902778</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45948.864080902778</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45948.864080902778</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45948.864080902778</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45948.864080902778</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45948.864080902778</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45948.864080902778</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45948.864080902778</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45948.864080902778</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45948.864080902778</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45948.864080902778</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45948.864080902778</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45948.864080902778</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45948.864080902778</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45948.864080902778</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45948.864080902778</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45948.864080902778</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45948.864080902778</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45948.864080902778</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45948.864080902778</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45948.864080902778</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45948.864080902778</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45948.864080902778</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45948.864080902778</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45948.864080902778</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45948.864080902778</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45948.864080902778</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45948.864080902778</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45948.864080902778</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45948.864080902778</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45948.864080902778</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45948.864080902778</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45948.864080902778</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45948.864080902778</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45948.864080902778</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45948.864080902778</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45948.864080902778</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45948.864080902778</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45948.864080902778</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45948.864080902778</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45948.864080902778</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45948.864080902778</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45948.864080902778</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45948.864080902778</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45948.864080902778</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45948.864080902778</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45948.864080902778</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45948.864080902778</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45948.864080902778</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45948.864080902778</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45948.864080902778</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45948.864080902778</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45948.864080902778</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45948.864080902778</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45948.864080902778</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45948.864080902778</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45948.864080902778</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45948.864080902778</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45948.864080902778</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45948.864080902778</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45948.864080902778</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45948.864080902778</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45948.864080902778</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45948.864080902778</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45948.864080902778</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45948.864080902778</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45948.864080902778</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45948.864080902778</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45948.864080902778</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45948.864080902778</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45948.864080902778</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45948.864080902778</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45948.864080902778</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45948.864080902778</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45948.864080902778</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45948.864080902778</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45948.864080902778</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45948.864080902778</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45948.864080902778</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45948.864080902778</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45948.864080902778</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45948.864080902778</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45948.864080902778</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45948.864080902778</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45948.864080902778</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45948.864080902778</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45948.864080902778</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45948.864080902778</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45948.864080902778</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45948.864080902778</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45948.864080902778</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39072</v>
      </c>
      <c r="B2" s="143" t="s">
        <v>5398</v>
      </c>
      <c r="C2" s="142">
        <v>1</v>
      </c>
      <c r="D2" s="143" t="s">
        <v>34463</v>
      </c>
      <c r="E2" s="142" t="s">
        <v>39073</v>
      </c>
      <c r="F2" s="144">
        <v>45926.772847222222</v>
      </c>
      <c r="G2" s="145">
        <f ca="1">IFERROR(NOW()-F2,"-")</f>
        <v>22.091233680555888</v>
      </c>
      <c r="H2" s="146">
        <v>45927.449074074102</v>
      </c>
      <c r="I2" s="143" t="str">
        <f>IFERROR(VLOOKUP(D2,DB!A:F,6,0),"")</f>
        <v>SCECO</v>
      </c>
      <c r="J2" s="143" t="str">
        <f>IFERROR(VLOOKUP(D2,DB!A:G,7,0),"")</f>
        <v>Weak</v>
      </c>
      <c r="K2" s="142" t="s">
        <v>39074</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39075</v>
      </c>
      <c r="B3" s="143" t="str">
        <f>IFERROR(VLOOKUP(D3,DB!A:K,11,0),"")</f>
        <v>R6</v>
      </c>
      <c r="C3" s="142">
        <v>1</v>
      </c>
      <c r="D3" s="143" t="s">
        <v>34282</v>
      </c>
      <c r="E3" s="142" t="s">
        <v>38964</v>
      </c>
      <c r="F3" s="146">
        <v>45939.529062499998</v>
      </c>
      <c r="G3" s="145">
        <f ca="1">IFERROR(NOW()-F3,"-")</f>
        <v>9.3350184027804062</v>
      </c>
      <c r="H3" s="146">
        <v>45927.987534722219</v>
      </c>
      <c r="I3" s="143" t="str">
        <f>IFERROR(VLOOKUP(D3,DB!A:F,6,0),"")</f>
        <v>SCECO</v>
      </c>
      <c r="J3" s="143" t="str">
        <f>IFERROR(VLOOKUP(D3,DB!A:G,7,0),"")</f>
        <v>Vandalized</v>
      </c>
      <c r="K3" s="142" t="s">
        <v>39076</v>
      </c>
      <c r="L3" s="143" t="str">
        <f>IFERROR(VLOOKUP(D3,DB!A:I,9,0),"")</f>
        <v>Latis</v>
      </c>
    </row>
    <row r="4" spans="1:16383" ht="31.5" customHeight="1">
      <c r="A4" s="142" t="s">
        <v>39077</v>
      </c>
      <c r="B4" s="142" t="str">
        <f>IFERROR(VLOOKUP(D4,DB!A:K,11,0),"")</f>
        <v>R6</v>
      </c>
      <c r="C4" s="142">
        <v>1</v>
      </c>
      <c r="D4" s="142" t="s">
        <v>34126</v>
      </c>
      <c r="E4" s="142" t="s">
        <v>38964</v>
      </c>
      <c r="F4" s="146">
        <v>45948.797777777778</v>
      </c>
      <c r="G4" s="145">
        <f ca="1">IFERROR(NOW()-F4,"-")</f>
        <v>6.6303125000558794E-2</v>
      </c>
      <c r="H4" s="146">
        <v>45948.797777777778</v>
      </c>
      <c r="I4" s="142" t="str">
        <f>IFERROR(VLOOKUP(D4,DB!A:F,6,0),"")</f>
        <v>SCECO</v>
      </c>
      <c r="J4" s="142" t="str">
        <f>IFERROR(VLOOKUP(D4,DB!A:G,7,0),"")</f>
        <v>Vandalized</v>
      </c>
      <c r="K4" s="142" t="s">
        <v>39078</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06"/>
      <c r="B5" s="105" t="str">
        <f>IFERROR(VLOOKUP(D5,DB!A:K,11,0),"")</f>
        <v/>
      </c>
      <c r="C5" s="107"/>
      <c r="D5" s="105"/>
      <c r="E5" s="108"/>
      <c r="F5" s="109"/>
      <c r="G5" s="78">
        <f ca="1">IFERROR(NOW()-F5,"-")</f>
        <v>45948.864080902778</v>
      </c>
      <c r="H5" s="109"/>
      <c r="I5" s="105" t="str">
        <f>IFERROR(VLOOKUP(D5,DB!A:F,6,0),"")</f>
        <v/>
      </c>
      <c r="J5" s="104" t="str">
        <f>IFERROR(VLOOKUP(D5,DB!A:G,7,0),"")</f>
        <v/>
      </c>
      <c r="K5" s="110"/>
      <c r="L5" s="111" t="str">
        <f>IFERROR(VLOOKUP(D5,DB!A:I,9,0),"")</f>
        <v/>
      </c>
    </row>
    <row r="6" spans="1:16383" ht="31.5" customHeight="1">
      <c r="A6" s="106"/>
      <c r="B6" s="105" t="str">
        <f>IFERROR(VLOOKUP(D6,DB!A:K,11,0),"")</f>
        <v/>
      </c>
      <c r="C6" s="107"/>
      <c r="D6" s="105"/>
      <c r="E6" s="108"/>
      <c r="F6" s="109"/>
      <c r="G6" s="78">
        <f ca="1">IFERROR(NOW()-F6,"-")</f>
        <v>45948.864080902778</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45948.864080902778</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45948.864080902778</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45948.864080902778</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45948.864080902778</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45948.864080902778</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45948.864080902778</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45948.864080902778</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45948.864080902778</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45948.864080902778</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45948.864080902778</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45948.864080902778</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45948.864080902778</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45948.864080902778</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45948.864080902778</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45948.864080902778</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45948.864080902778</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45948.864080902778</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45948.864080902778</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45948.864080902778</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45948.864080902778</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45948.864080902778</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45948.864080902778</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45948.864080902778</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45948.864080902778</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45948.864080902778</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45948.864080902778</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45948.864080902778</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45948.864080902778</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45948.864080902778</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45948.864080902778</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45948.864080902778</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45948.864080902778</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45948.864080902778</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45948.864080902778</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45948.864080902778</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45948.864080902778</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45948.864080902778</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45948.864080902778</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45948.864080902778</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45948.864080902778</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45948.864080902778</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45948.864080902778</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45948.864080902778</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45948.864080902778</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45948.864080902778</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45948.864080902778</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45948.864080902778</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45948.864080902778</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45948.864080902778</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45948.864080902778</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45948.864080902778</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45948.864080902778</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45948.864080902778</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45948.864080902778</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45948.864080902778</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45948.864080902778</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45948.864080902778</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45948.864080902778</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45948.864080902778</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45948.864080902778</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45948.864080902778</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45948.864080902778</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45948.864080902778</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45948.864080902778</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45948.864080902778</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45948.864080902778</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45948.864080902778</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45948.864080902778</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45948.864080902778</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45948.864080902778</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45948.864080902778</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45948.864080902778</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45948.864080902778</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45948.864080902778</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45948.864080902778</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45948.864080902778</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45948.864080902778</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45948.864080902778</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45948.864080902778</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45948.864080902778</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45948.864080902778</v>
      </c>
      <c r="H87" s="109"/>
      <c r="I87" s="105" t="str">
        <f>IFERROR(VLOOKUP(D87,DB!A:F,6,0),"")</f>
        <v/>
      </c>
      <c r="J87" s="104" t="str">
        <f>IFERROR(VLOOKUP(D87,DB!A:G,7,0),"")</f>
        <v/>
      </c>
      <c r="K87" s="110"/>
      <c r="L87" s="111" t="str">
        <f>IFERROR(VLOOKUP(D87,DB!A:I,9,0),"")</f>
        <v/>
      </c>
    </row>
  </sheetData>
  <dataValidations count="2">
    <dataValidation allowBlank="1" showInputMessage="1" showErrorMessage="1" sqref="E1" xr:uid="{380493DB-286A-4683-AF55-C78F04945A49}"/>
    <dataValidation type="list" allowBlank="1" showInputMessage="1" showErrorMessage="1" sqref="E3: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2025-10-18T17:46:25Z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